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Geodésia e Ajustamento\Parte 4 - Propagação de erros e ajustamento\"/>
    </mc:Choice>
  </mc:AlternateContent>
  <bookViews>
    <workbookView xWindow="-120" yWindow="-120" windowWidth="20730" windowHeight="11760"/>
  </bookViews>
  <sheets>
    <sheet name="Plan1" sheetId="1" r:id="rId1"/>
    <sheet name="Plan2" sheetId="2" r:id="rId2"/>
    <sheet name="Plan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9" i="1" l="1"/>
  <c r="C27" i="1" l="1"/>
  <c r="G27" i="1"/>
  <c r="K27" i="1"/>
  <c r="X27" i="1" s="1"/>
  <c r="C28" i="1"/>
  <c r="G28" i="1"/>
  <c r="K28" i="1"/>
  <c r="X28" i="1" s="1"/>
  <c r="C29" i="1"/>
  <c r="G29" i="1"/>
  <c r="X29" i="1" l="1"/>
  <c r="AC28" i="1"/>
  <c r="Q28" i="1" s="1"/>
  <c r="AC27" i="1"/>
  <c r="Q27" i="1" s="1"/>
  <c r="C26" i="1"/>
  <c r="P13" i="1"/>
  <c r="S13" i="1"/>
  <c r="S14" i="1" s="1"/>
  <c r="D16" i="1"/>
  <c r="G15" i="1" s="1"/>
  <c r="L14" i="1"/>
  <c r="K14" i="1" s="1"/>
  <c r="O13" i="1"/>
  <c r="K26" i="1"/>
  <c r="AC26" i="1" s="1"/>
  <c r="Q26" i="1" s="1"/>
  <c r="G26" i="1"/>
  <c r="AR28" i="1" l="1"/>
  <c r="AS28" i="1" s="1"/>
  <c r="BD28" i="1" s="1"/>
  <c r="AF28" i="1" s="1"/>
  <c r="Z28" i="1"/>
  <c r="AC29" i="1"/>
  <c r="Q29" i="1" s="1"/>
  <c r="AR26" i="1"/>
  <c r="AS26" i="1" s="1"/>
  <c r="AW26" i="1" s="1"/>
  <c r="AX26" i="1" s="1"/>
  <c r="AY26" i="1" s="1"/>
  <c r="BB28" i="1"/>
  <c r="BB26" i="1"/>
  <c r="BB27" i="1"/>
  <c r="BB29" i="1"/>
  <c r="AD28" i="1"/>
  <c r="T28" i="1" s="1"/>
  <c r="Z27" i="1"/>
  <c r="AR27" i="1"/>
  <c r="AS27" i="1" s="1"/>
  <c r="AR29" i="1"/>
  <c r="AS29" i="1" s="1"/>
  <c r="AD27" i="1"/>
  <c r="T27" i="1" s="1"/>
  <c r="AD29" i="1"/>
  <c r="T29" i="1" s="1"/>
  <c r="Z29" i="1"/>
  <c r="J14" i="1"/>
  <c r="G14" i="1"/>
  <c r="H14" i="1" s="1"/>
  <c r="I14" i="1" s="1"/>
  <c r="X26" i="1"/>
  <c r="AD26" i="1"/>
  <c r="T26" i="1" s="1"/>
  <c r="Z26" i="1"/>
  <c r="AW28" i="1" l="1"/>
  <c r="AX28" i="1" s="1"/>
  <c r="AY28" i="1" s="1"/>
  <c r="AI26" i="1"/>
  <c r="AJ26" i="1" s="1"/>
  <c r="AN26" i="1" s="1"/>
  <c r="AO26" i="1" s="1"/>
  <c r="AP26" i="1" s="1"/>
  <c r="AI27" i="1"/>
  <c r="AJ27" i="1" s="1"/>
  <c r="AI29" i="1"/>
  <c r="AJ29" i="1" s="1"/>
  <c r="AI28" i="1"/>
  <c r="AJ28" i="1" s="1"/>
  <c r="AW27" i="1"/>
  <c r="AX27" i="1" s="1"/>
  <c r="AY27" i="1" s="1"/>
  <c r="BD27" i="1"/>
  <c r="AF27" i="1" s="1"/>
  <c r="AU27" i="1" s="1"/>
  <c r="AL27" i="1" s="1"/>
  <c r="AW29" i="1"/>
  <c r="AX29" i="1" s="1"/>
  <c r="AY29" i="1" s="1"/>
  <c r="BD29" i="1"/>
  <c r="AF29" i="1" s="1"/>
  <c r="AU29" i="1" s="1"/>
  <c r="AL29" i="1" s="1"/>
  <c r="AU28" i="1"/>
  <c r="AL28" i="1" s="1"/>
  <c r="BD26" i="1"/>
  <c r="AF26" i="1" s="1"/>
  <c r="AU26" i="1" s="1"/>
  <c r="O26" i="1" l="1"/>
  <c r="P26" i="1"/>
  <c r="R29" i="1"/>
  <c r="AN28" i="1"/>
  <c r="AO28" i="1" s="1"/>
  <c r="AP28" i="1" s="1"/>
  <c r="O28" i="1"/>
  <c r="P28" i="1"/>
  <c r="R28" i="1"/>
  <c r="AN27" i="1"/>
  <c r="AO27" i="1" s="1"/>
  <c r="AP27" i="1" s="1"/>
  <c r="P27" i="1"/>
  <c r="S27" i="1"/>
  <c r="O27" i="1"/>
  <c r="R27" i="1"/>
  <c r="S28" i="1"/>
  <c r="AN29" i="1"/>
  <c r="AO29" i="1" s="1"/>
  <c r="AP29" i="1" s="1"/>
  <c r="P29" i="1"/>
  <c r="S29" i="1"/>
  <c r="O29" i="1"/>
  <c r="AL26" i="1"/>
  <c r="S26" i="1" s="1"/>
  <c r="U29" i="1" l="1"/>
  <c r="V27" i="1"/>
  <c r="U27" i="1"/>
  <c r="V28" i="1"/>
  <c r="U28" i="1"/>
  <c r="V29" i="1"/>
  <c r="R26" i="1"/>
  <c r="U26" i="1" s="1"/>
  <c r="V26" i="1" l="1"/>
</calcChain>
</file>

<file path=xl/sharedStrings.xml><?xml version="1.0" encoding="utf-8"?>
<sst xmlns="http://schemas.openxmlformats.org/spreadsheetml/2006/main" count="109" uniqueCount="70">
  <si>
    <t>X (m)</t>
  </si>
  <si>
    <t>Y (m)</t>
  </si>
  <si>
    <t>Z (m)</t>
  </si>
  <si>
    <t>Precisão nominal do instrumento</t>
  </si>
  <si>
    <t>mm</t>
  </si>
  <si>
    <t>ppm</t>
  </si>
  <si>
    <t>"</t>
  </si>
  <si>
    <t>Valor:</t>
  </si>
  <si>
    <t>Altura da estação/instrumento (m)</t>
  </si>
  <si>
    <t>Coordenadas do ponto de estação</t>
  </si>
  <si>
    <t>Distancia inclinada - DI (m)</t>
  </si>
  <si>
    <t>'</t>
  </si>
  <si>
    <t>''</t>
  </si>
  <si>
    <t>Altura do sinal/PV - As (m)</t>
  </si>
  <si>
    <t>Desvio-padrão de As (m)</t>
  </si>
  <si>
    <t>desvio-padrão de DI (m)</t>
  </si>
  <si>
    <t>Ponto visado (PV)</t>
  </si>
  <si>
    <t>Coordenadas do vértice de RÉ</t>
  </si>
  <si>
    <t>Direção angular horizontal no vértice de RÉ</t>
  </si>
  <si>
    <t>Azimute de partida (do ponto de estação para o vértice de RÉ)</t>
  </si>
  <si>
    <t>DESVIOS-PADRÕES DAS COORDENADAS</t>
  </si>
  <si>
    <r>
      <t>σ</t>
    </r>
    <r>
      <rPr>
        <b/>
        <vertAlign val="subscript"/>
        <sz val="12"/>
        <color rgb="FFFF0000"/>
        <rFont val="Calibri"/>
        <family val="2"/>
      </rPr>
      <t>X</t>
    </r>
    <r>
      <rPr>
        <b/>
        <sz val="12"/>
        <color rgb="FFFF0000"/>
        <rFont val="Calibri"/>
        <family val="2"/>
      </rPr>
      <t xml:space="preserve"> (m)</t>
    </r>
  </si>
  <si>
    <r>
      <t>σ</t>
    </r>
    <r>
      <rPr>
        <b/>
        <vertAlign val="subscript"/>
        <sz val="12"/>
        <color rgb="FFFF0000"/>
        <rFont val="Calibri"/>
        <family val="2"/>
      </rPr>
      <t>Y</t>
    </r>
    <r>
      <rPr>
        <b/>
        <sz val="12"/>
        <color rgb="FFFF0000"/>
        <rFont val="Calibri"/>
        <family val="2"/>
      </rPr>
      <t xml:space="preserve"> (m)</t>
    </r>
  </si>
  <si>
    <r>
      <t>σ</t>
    </r>
    <r>
      <rPr>
        <b/>
        <vertAlign val="subscript"/>
        <sz val="12"/>
        <color rgb="FFFF0000"/>
        <rFont val="Calibri"/>
        <family val="2"/>
      </rPr>
      <t>Z</t>
    </r>
    <r>
      <rPr>
        <b/>
        <sz val="12"/>
        <color rgb="FFFF0000"/>
        <rFont val="Calibri"/>
        <family val="2"/>
      </rPr>
      <t xml:space="preserve"> (m)</t>
    </r>
  </si>
  <si>
    <t>radianos</t>
  </si>
  <si>
    <r>
      <t>σ</t>
    </r>
    <r>
      <rPr>
        <b/>
        <vertAlign val="subscript"/>
        <sz val="12"/>
        <color rgb="FFFF0000"/>
        <rFont val="Calibri"/>
        <family val="2"/>
      </rPr>
      <t>2D</t>
    </r>
    <r>
      <rPr>
        <b/>
        <sz val="12"/>
        <color rgb="FFFF0000"/>
        <rFont val="Calibri"/>
        <family val="2"/>
      </rPr>
      <t xml:space="preserve"> (m)</t>
    </r>
  </si>
  <si>
    <r>
      <t>σ</t>
    </r>
    <r>
      <rPr>
        <b/>
        <vertAlign val="subscript"/>
        <sz val="12"/>
        <color rgb="FFFF0000"/>
        <rFont val="Calibri"/>
        <family val="2"/>
      </rPr>
      <t>3D</t>
    </r>
    <r>
      <rPr>
        <b/>
        <sz val="12"/>
        <color rgb="FFFF0000"/>
        <rFont val="Calibri"/>
        <family val="2"/>
      </rPr>
      <t xml:space="preserve"> (m)</t>
    </r>
  </si>
  <si>
    <t>Valor</t>
  </si>
  <si>
    <t>desvio-padrão</t>
  </si>
  <si>
    <t>Distância horizontal da estação ao vértice de ré (em m)</t>
  </si>
  <si>
    <t>Linear:</t>
  </si>
  <si>
    <t>Angular:</t>
  </si>
  <si>
    <t>Desvio-padrão:</t>
  </si>
  <si>
    <t>em mm:</t>
  </si>
  <si>
    <t>DISTÂNCIA HORIZONTAL DA ESTAÇÃO AO PV (em m)</t>
  </si>
  <si>
    <t>radianos*</t>
  </si>
  <si>
    <t>VALOR CONHECIDO/INFORMADO</t>
  </si>
  <si>
    <t>VALOR MEDIDO/DADO DE CAMPO</t>
  </si>
  <si>
    <t>DADOS DE CAMPO / MEDIÇÕES</t>
  </si>
  <si>
    <t>Valor (em radianos)</t>
  </si>
  <si>
    <r>
      <t xml:space="preserve">desvio-padrão (em </t>
    </r>
    <r>
      <rPr>
        <b/>
        <i/>
        <sz val="12"/>
        <color rgb="FFFF0000"/>
        <rFont val="Calibri"/>
        <family val="2"/>
        <scheme val="minor"/>
      </rPr>
      <t>"</t>
    </r>
    <r>
      <rPr>
        <b/>
        <sz val="12"/>
        <color rgb="FFFF0000"/>
        <rFont val="Calibri"/>
        <family val="2"/>
        <scheme val="minor"/>
      </rPr>
      <t>)</t>
    </r>
  </si>
  <si>
    <t>LEGENDA DAS CORES DA PLANILHA:</t>
  </si>
  <si>
    <t>Erro de centragem da estação</t>
  </si>
  <si>
    <r>
      <t xml:space="preserve">Desvio-padrão (em </t>
    </r>
    <r>
      <rPr>
        <b/>
        <i/>
        <sz val="12"/>
        <color rgb="FFFF0000"/>
        <rFont val="Calibri"/>
        <family val="2"/>
        <scheme val="minor"/>
      </rPr>
      <t>"</t>
    </r>
    <r>
      <rPr>
        <b/>
        <sz val="12"/>
        <color rgb="FFFF0000"/>
        <rFont val="Calibri"/>
        <family val="2"/>
        <scheme val="minor"/>
      </rPr>
      <t>):</t>
    </r>
  </si>
  <si>
    <t>DESNÍVEL DA ESTAÇÃO AO PV (em m)</t>
  </si>
  <si>
    <t>Direção angular horizontal (Hz)</t>
  </si>
  <si>
    <t>Ângulo zenital (Z)</t>
  </si>
  <si>
    <t>Ponto de estação</t>
  </si>
  <si>
    <t>Vértice de RÉ</t>
  </si>
  <si>
    <t>COORDENADAS DOS PONTOS VISADOS</t>
  </si>
  <si>
    <t>AZIMUTE DA ESTAÇÃO AO PONTO VISADO (PV)</t>
  </si>
  <si>
    <t>Valor* (em radianos)</t>
  </si>
  <si>
    <t>ÂNGULO IRRADIADO (DA RÉ PARA A VANTE/PV)</t>
  </si>
  <si>
    <t>VALOR CALCULADO EM FUNÇÃO DOS DADOS INSERIDOS</t>
  </si>
  <si>
    <t xml:space="preserve">Número de medições para DI, Hz e Z? ("1" se o valor informado/inserido é relativo a apenas uma medição; "2" se o valor informado/inserido for a média de duas leituras - nas posições direta e inversa da luneta, por exemplo; "3" se for o valor informado/inserido for a média de três leituras e assim por diante) </t>
  </si>
  <si>
    <r>
      <t>Fator de redução das distâncias horizontais (K, F</t>
    </r>
    <r>
      <rPr>
        <b/>
        <vertAlign val="subscript"/>
        <sz val="12"/>
        <color rgb="FF0000FF"/>
        <rFont val="Calibri"/>
        <family val="2"/>
        <scheme val="minor"/>
      </rPr>
      <t>r</t>
    </r>
    <r>
      <rPr>
        <b/>
        <sz val="12"/>
        <color rgb="FF0000FF"/>
        <rFont val="Calibri"/>
        <family val="2"/>
        <scheme val="minor"/>
      </rPr>
      <t xml:space="preserve"> ou K</t>
    </r>
    <r>
      <rPr>
        <b/>
        <vertAlign val="subscript"/>
        <sz val="12"/>
        <color rgb="FF0000FF"/>
        <rFont val="Calibri"/>
        <family val="2"/>
        <scheme val="minor"/>
      </rPr>
      <t>r</t>
    </r>
    <r>
      <rPr>
        <b/>
        <sz val="12"/>
        <color rgb="FF0000FF"/>
        <rFont val="Calibri"/>
        <family val="2"/>
        <scheme val="minor"/>
      </rPr>
      <t xml:space="preserve"> = K </t>
    </r>
    <r>
      <rPr>
        <b/>
        <sz val="12"/>
        <color rgb="FF0000FF"/>
        <rFont val="Calibri"/>
        <family val="2"/>
      </rPr>
      <t>∙ F</t>
    </r>
    <r>
      <rPr>
        <b/>
        <vertAlign val="subscript"/>
        <sz val="12"/>
        <color rgb="FF0000FF"/>
        <rFont val="Calibri"/>
        <family val="2"/>
      </rPr>
      <t>r</t>
    </r>
    <r>
      <rPr>
        <b/>
        <sz val="12"/>
        <color rgb="FF0000FF"/>
        <rFont val="Calibri"/>
        <family val="2"/>
        <scheme val="minor"/>
      </rPr>
      <t>), deixar como "1" caso não se aplique</t>
    </r>
  </si>
  <si>
    <t>°</t>
  </si>
  <si>
    <t>Erro de centragem do refletor</t>
  </si>
  <si>
    <t>Desvio-padrão de Z</t>
  </si>
  <si>
    <t>em "</t>
  </si>
  <si>
    <t>Ângulo zenital no vértice de ré</t>
  </si>
  <si>
    <t>Erro de nivelamento da estação em I (em ")</t>
  </si>
  <si>
    <t>em rad</t>
  </si>
  <si>
    <r>
      <rPr>
        <b/>
        <sz val="12"/>
        <color rgb="FFFF0000"/>
        <rFont val="Calibri"/>
        <family val="2"/>
        <scheme val="minor"/>
      </rPr>
      <t>Erro de centragem angular em I (em</t>
    </r>
    <r>
      <rPr>
        <b/>
        <i/>
        <sz val="12"/>
        <color rgb="FFFF0000"/>
        <rFont val="Calibri"/>
        <family val="2"/>
        <scheme val="minor"/>
      </rPr>
      <t xml:space="preserve"> "</t>
    </r>
    <r>
      <rPr>
        <b/>
        <sz val="12"/>
        <color rgb="FFFF0000"/>
        <rFont val="Calibri"/>
        <family val="2"/>
        <scheme val="minor"/>
      </rPr>
      <t>)</t>
    </r>
  </si>
  <si>
    <t>Distância horizontal do vértice de ré ao PV (em m)</t>
  </si>
  <si>
    <t>Compensador vertical</t>
  </si>
  <si>
    <t>HZ Ré (RAD)</t>
  </si>
  <si>
    <t>Z Ré (RAD)</t>
  </si>
  <si>
    <t>A</t>
  </si>
  <si>
    <t>S001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</si>
</sst>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#,##0.000"/>
    <numFmt numFmtId="167" formatCode="0.00000000"/>
    <numFmt numFmtId="168" formatCode="0.000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b/>
      <vertAlign val="subscript"/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vertAlign val="subscript"/>
      <sz val="12"/>
      <color rgb="FF0000FF"/>
      <name val="Calibri"/>
      <family val="2"/>
      <scheme val="minor"/>
    </font>
    <font>
      <b/>
      <sz val="12"/>
      <color rgb="FF0000FF"/>
      <name val="Calibri"/>
      <family val="2"/>
    </font>
    <font>
      <b/>
      <vertAlign val="subscript"/>
      <sz val="12"/>
      <color rgb="FF0000FF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/>
      <right style="medium">
        <color rgb="FF0000FF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medium">
        <color auto="1"/>
      </top>
      <bottom style="medium">
        <color rgb="FF0000FF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auto="1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/>
      <top/>
      <bottom style="medium">
        <color rgb="FF0000FF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7" fillId="0" borderId="0" xfId="0" applyFont="1" applyBorder="1" applyAlignment="1"/>
    <xf numFmtId="0" fontId="13" fillId="0" borderId="1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15" fillId="0" borderId="18" xfId="0" applyNumberFormat="1" applyFont="1" applyBorder="1" applyAlignment="1">
      <alignment horizontal="center" vertical="center"/>
    </xf>
    <xf numFmtId="2" fontId="15" fillId="0" borderId="25" xfId="0" quotePrefix="1" applyNumberFormat="1" applyFont="1" applyBorder="1" applyAlignment="1">
      <alignment horizontal="center" vertical="center"/>
    </xf>
    <xf numFmtId="2" fontId="15" fillId="0" borderId="19" xfId="0" quotePrefix="1" applyNumberFormat="1" applyFont="1" applyBorder="1" applyAlignment="1">
      <alignment horizontal="center" vertical="center"/>
    </xf>
    <xf numFmtId="165" fontId="14" fillId="0" borderId="7" xfId="0" applyNumberFormat="1" applyFont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0" borderId="25" xfId="0" quotePrefix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0" fontId="4" fillId="0" borderId="0" xfId="0" applyFont="1" applyAlignment="1"/>
    <xf numFmtId="0" fontId="15" fillId="0" borderId="0" xfId="0" applyFont="1" applyAlignment="1"/>
    <xf numFmtId="0" fontId="0" fillId="0" borderId="0" xfId="0" applyAlignment="1"/>
    <xf numFmtId="0" fontId="0" fillId="0" borderId="37" xfId="0" applyBorder="1"/>
    <xf numFmtId="0" fontId="0" fillId="0" borderId="0" xfId="0" applyBorder="1"/>
    <xf numFmtId="0" fontId="0" fillId="0" borderId="9" xfId="0" applyBorder="1"/>
    <xf numFmtId="0" fontId="4" fillId="0" borderId="8" xfId="0" applyFont="1" applyBorder="1"/>
    <xf numFmtId="0" fontId="7" fillId="0" borderId="10" xfId="0" applyFont="1" applyBorder="1"/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37" xfId="0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1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8" fontId="4" fillId="0" borderId="24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165" fontId="7" fillId="0" borderId="23" xfId="0" applyNumberFormat="1" applyFont="1" applyBorder="1" applyAlignment="1">
      <alignment horizontal="center" vertical="center"/>
    </xf>
    <xf numFmtId="165" fontId="7" fillId="0" borderId="24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6" fontId="7" fillId="0" borderId="23" xfId="0" applyNumberFormat="1" applyFont="1" applyBorder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165" fontId="7" fillId="0" borderId="7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horizontal="center" vertical="center" wrapText="1"/>
    </xf>
    <xf numFmtId="2" fontId="3" fillId="0" borderId="44" xfId="0" applyNumberFormat="1" applyFont="1" applyBorder="1" applyAlignment="1">
      <alignment horizontal="center" vertical="center" wrapText="1"/>
    </xf>
    <xf numFmtId="2" fontId="3" fillId="0" borderId="45" xfId="0" applyNumberFormat="1" applyFont="1" applyBorder="1" applyAlignment="1">
      <alignment horizontal="center" vertical="center" wrapText="1"/>
    </xf>
    <xf numFmtId="2" fontId="3" fillId="0" borderId="46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47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167" fontId="3" fillId="0" borderId="45" xfId="0" applyNumberFormat="1" applyFont="1" applyBorder="1" applyAlignment="1">
      <alignment horizontal="center" vertical="center"/>
    </xf>
    <xf numFmtId="167" fontId="3" fillId="0" borderId="22" xfId="0" applyNumberFormat="1" applyFont="1" applyBorder="1" applyAlignment="1">
      <alignment horizontal="center" vertical="center"/>
    </xf>
    <xf numFmtId="167" fontId="3" fillId="0" borderId="21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65" fontId="7" fillId="0" borderId="38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5"/>
  <sheetViews>
    <sheetView tabSelected="1" topLeftCell="A4" zoomScaleNormal="100" workbookViewId="0">
      <selection activeCell="A26" sqref="A26"/>
    </sheetView>
  </sheetViews>
  <sheetFormatPr defaultRowHeight="15.75" x14ac:dyDescent="0.25"/>
  <cols>
    <col min="1" max="1" width="18.85546875" style="2" customWidth="1"/>
    <col min="2" max="2" width="18" style="1" customWidth="1"/>
    <col min="3" max="3" width="19" style="1" customWidth="1"/>
    <col min="4" max="4" width="12.7109375" style="1" customWidth="1"/>
    <col min="5" max="5" width="4.140625" style="1" customWidth="1"/>
    <col min="6" max="6" width="17" style="1" customWidth="1"/>
    <col min="7" max="7" width="9.5703125" style="1" customWidth="1"/>
    <col min="8" max="8" width="6.5703125" style="1" customWidth="1"/>
    <col min="9" max="9" width="12" style="1" customWidth="1"/>
    <col min="10" max="10" width="9.140625" style="1" customWidth="1"/>
    <col min="11" max="11" width="15.5703125" style="1" customWidth="1"/>
    <col min="12" max="12" width="18" style="1" customWidth="1"/>
    <col min="13" max="13" width="17.42578125" style="1" customWidth="1"/>
    <col min="14" max="14" width="2.85546875" style="1" customWidth="1"/>
    <col min="15" max="15" width="16.42578125" style="6" customWidth="1"/>
    <col min="16" max="16" width="22.28515625" style="6" customWidth="1"/>
    <col min="17" max="17" width="10.7109375" style="6" customWidth="1"/>
    <col min="18" max="18" width="11.85546875" style="6" bestFit="1" customWidth="1"/>
    <col min="19" max="19" width="14" style="6" customWidth="1"/>
    <col min="20" max="20" width="9.140625" style="19"/>
    <col min="21" max="21" width="12.5703125" style="19" customWidth="1"/>
    <col min="22" max="22" width="9.140625" style="19"/>
    <col min="23" max="23" width="2.42578125" style="19" customWidth="1"/>
    <col min="24" max="24" width="8.28515625" style="19" customWidth="1"/>
    <col min="25" max="25" width="5" style="20" customWidth="1"/>
    <col min="26" max="26" width="9.140625" style="20" customWidth="1"/>
    <col min="27" max="27" width="5.7109375" style="20" customWidth="1"/>
    <col min="28" max="28" width="9.140625" style="20" customWidth="1"/>
    <col min="29" max="29" width="9.140625" style="6" customWidth="1"/>
    <col min="30" max="30" width="15.140625" style="11" customWidth="1"/>
    <col min="31" max="31" width="12.5703125" style="11" customWidth="1"/>
    <col min="32" max="32" width="9.140625" customWidth="1"/>
    <col min="33" max="33" width="13.28515625" customWidth="1"/>
    <col min="34" max="34" width="7.140625" customWidth="1"/>
    <col min="35" max="35" width="21.7109375" style="19" customWidth="1"/>
    <col min="36" max="36" width="9.140625" customWidth="1"/>
    <col min="37" max="37" width="16" customWidth="1"/>
    <col min="38" max="38" width="9.140625" style="34" customWidth="1"/>
    <col min="39" max="39" width="12.7109375" style="34" customWidth="1"/>
    <col min="40" max="40" width="9.140625" style="34" customWidth="1"/>
    <col min="41" max="43" width="9.140625" customWidth="1"/>
    <col min="44" max="44" width="21.28515625" customWidth="1"/>
    <col min="45" max="45" width="9.140625" customWidth="1"/>
    <col min="46" max="46" width="11.85546875" customWidth="1"/>
    <col min="47" max="47" width="9.140625" customWidth="1"/>
    <col min="48" max="48" width="15" customWidth="1"/>
    <col min="49" max="53" width="9.140625" customWidth="1"/>
    <col min="54" max="54" width="23.140625" style="75" customWidth="1"/>
    <col min="55" max="55" width="9.140625" customWidth="1"/>
    <col min="56" max="56" width="20.7109375" style="82" customWidth="1"/>
    <col min="57" max="57" width="10.28515625" customWidth="1"/>
  </cols>
  <sheetData>
    <row r="1" spans="1:56" ht="16.5" customHeight="1" thickBot="1" x14ac:dyDescent="0.3">
      <c r="A1" s="69" t="s">
        <v>47</v>
      </c>
      <c r="B1" s="132" t="s">
        <v>9</v>
      </c>
      <c r="C1" s="132"/>
      <c r="D1" s="132"/>
      <c r="F1" s="158" t="s">
        <v>3</v>
      </c>
      <c r="G1" s="159"/>
      <c r="H1" s="159"/>
      <c r="I1" s="159"/>
      <c r="J1" s="159"/>
      <c r="K1" s="159"/>
      <c r="L1" s="160"/>
      <c r="N1" s="3"/>
      <c r="O1" s="133" t="s">
        <v>8</v>
      </c>
      <c r="P1" s="133"/>
      <c r="BB1" s="76"/>
      <c r="BD1" s="84"/>
    </row>
    <row r="2" spans="1:56" ht="16.5" customHeight="1" thickBot="1" x14ac:dyDescent="0.3">
      <c r="A2" s="50" t="s">
        <v>68</v>
      </c>
      <c r="B2" s="14" t="s">
        <v>0</v>
      </c>
      <c r="C2" s="14" t="s">
        <v>1</v>
      </c>
      <c r="D2" s="14" t="s">
        <v>2</v>
      </c>
      <c r="F2" s="142" t="s">
        <v>30</v>
      </c>
      <c r="G2" s="15" t="s">
        <v>4</v>
      </c>
      <c r="H2" s="15" t="s">
        <v>5</v>
      </c>
      <c r="I2" s="142" t="s">
        <v>31</v>
      </c>
      <c r="J2" s="16" t="s">
        <v>6</v>
      </c>
      <c r="K2" s="161" t="s">
        <v>65</v>
      </c>
      <c r="L2" s="95" t="s">
        <v>6</v>
      </c>
      <c r="O2" s="9" t="s">
        <v>7</v>
      </c>
      <c r="P2" s="10"/>
      <c r="BB2" s="76"/>
      <c r="BD2" s="84"/>
    </row>
    <row r="3" spans="1:56" ht="16.5" thickBot="1" x14ac:dyDescent="0.3">
      <c r="A3" s="66" t="s">
        <v>7</v>
      </c>
      <c r="B3" s="13"/>
      <c r="C3" s="13"/>
      <c r="D3" s="13"/>
      <c r="F3" s="181"/>
      <c r="G3" s="15"/>
      <c r="H3" s="15"/>
      <c r="I3" s="181"/>
      <c r="J3" s="15"/>
      <c r="K3" s="162"/>
      <c r="L3" s="106"/>
      <c r="O3" s="40" t="s">
        <v>32</v>
      </c>
      <c r="P3" s="52"/>
      <c r="BB3" s="76"/>
      <c r="BD3" s="84"/>
    </row>
    <row r="4" spans="1:56" ht="16.5" thickBot="1" x14ac:dyDescent="0.3">
      <c r="A4" s="68" t="s">
        <v>32</v>
      </c>
      <c r="B4" s="12"/>
      <c r="C4" s="12"/>
      <c r="D4" s="12"/>
      <c r="F4" s="8"/>
      <c r="G4" s="8"/>
      <c r="H4" s="8"/>
      <c r="I4" s="7"/>
      <c r="J4" s="7"/>
      <c r="BB4" s="76"/>
      <c r="BD4" s="84"/>
    </row>
    <row r="5" spans="1:56" ht="15.75" customHeight="1" thickBot="1" x14ac:dyDescent="0.3">
      <c r="A5" s="8"/>
      <c r="B5" s="7"/>
      <c r="C5" s="7"/>
      <c r="D5" s="7"/>
      <c r="H5" s="2"/>
      <c r="T5" s="99"/>
      <c r="U5" s="101"/>
      <c r="AB5" s="87"/>
      <c r="AC5" s="89"/>
      <c r="AD5" s="90"/>
      <c r="BB5" s="76"/>
      <c r="BD5" s="84"/>
    </row>
    <row r="6" spans="1:56" ht="16.5" customHeight="1" thickBot="1" x14ac:dyDescent="0.3">
      <c r="A6" s="49" t="s">
        <v>48</v>
      </c>
      <c r="B6" s="142" t="s">
        <v>17</v>
      </c>
      <c r="C6" s="142"/>
      <c r="D6" s="142"/>
      <c r="F6" s="186" t="s">
        <v>54</v>
      </c>
      <c r="G6" s="187"/>
      <c r="H6" s="187"/>
      <c r="I6" s="187"/>
      <c r="J6" s="187"/>
      <c r="K6" s="187"/>
      <c r="L6" s="188"/>
      <c r="M6" s="142"/>
      <c r="O6" s="140" t="s">
        <v>18</v>
      </c>
      <c r="P6" s="141"/>
      <c r="Q6" s="137"/>
      <c r="T6" s="99"/>
      <c r="U6" s="99"/>
      <c r="AB6" s="2"/>
      <c r="AC6" s="88"/>
      <c r="AD6" s="86"/>
      <c r="BB6" s="76"/>
      <c r="BD6" s="84"/>
    </row>
    <row r="7" spans="1:56" ht="15.75" customHeight="1" thickBot="1" x14ac:dyDescent="0.3">
      <c r="A7" s="50" t="s">
        <v>69</v>
      </c>
      <c r="B7" s="15" t="s">
        <v>0</v>
      </c>
      <c r="C7" s="15" t="s">
        <v>1</v>
      </c>
      <c r="D7" s="15" t="s">
        <v>2</v>
      </c>
      <c r="F7" s="189"/>
      <c r="G7" s="190"/>
      <c r="H7" s="190"/>
      <c r="I7" s="190"/>
      <c r="J7" s="190"/>
      <c r="K7" s="190"/>
      <c r="L7" s="191"/>
      <c r="M7" s="195"/>
      <c r="O7" s="96" t="s">
        <v>56</v>
      </c>
      <c r="P7" s="22" t="s">
        <v>11</v>
      </c>
      <c r="Q7" s="22" t="s">
        <v>12</v>
      </c>
      <c r="T7" s="99"/>
      <c r="U7" s="99"/>
      <c r="AB7" s="2"/>
      <c r="AC7" s="88"/>
      <c r="AD7" s="86"/>
      <c r="BB7" s="76"/>
      <c r="BD7" s="84"/>
    </row>
    <row r="8" spans="1:56" ht="16.5" thickBot="1" x14ac:dyDescent="0.3">
      <c r="A8" s="66" t="s">
        <v>7</v>
      </c>
      <c r="B8" s="13"/>
      <c r="C8" s="13"/>
      <c r="D8" s="13"/>
      <c r="F8" s="189"/>
      <c r="G8" s="190"/>
      <c r="H8" s="190"/>
      <c r="I8" s="190"/>
      <c r="J8" s="190"/>
      <c r="K8" s="190"/>
      <c r="L8" s="191"/>
      <c r="M8" s="195"/>
      <c r="O8" s="4"/>
      <c r="P8" s="5"/>
      <c r="Q8" s="100"/>
      <c r="AB8" s="2"/>
      <c r="AC8" s="88"/>
      <c r="AD8" s="86"/>
      <c r="BB8" s="76"/>
      <c r="BD8" s="84"/>
    </row>
    <row r="9" spans="1:56" ht="16.5" thickBot="1" x14ac:dyDescent="0.3">
      <c r="A9" s="68" t="s">
        <v>32</v>
      </c>
      <c r="B9" s="12"/>
      <c r="C9" s="12"/>
      <c r="D9" s="12"/>
      <c r="F9" s="192"/>
      <c r="G9" s="193"/>
      <c r="H9" s="193"/>
      <c r="I9" s="193"/>
      <c r="J9" s="193"/>
      <c r="K9" s="193"/>
      <c r="L9" s="194"/>
      <c r="M9" s="181"/>
      <c r="R9" s="19"/>
      <c r="S9" s="19"/>
      <c r="AB9" s="2"/>
      <c r="AC9" s="88"/>
      <c r="AD9" s="86"/>
      <c r="BB9" s="76"/>
      <c r="BD9" s="84"/>
    </row>
    <row r="10" spans="1:56" ht="16.5" thickBot="1" x14ac:dyDescent="0.3">
      <c r="M10" s="19"/>
      <c r="R10" s="19"/>
      <c r="S10" s="19"/>
      <c r="AC10" s="46"/>
      <c r="BB10" s="76"/>
      <c r="BD10" s="84"/>
    </row>
    <row r="11" spans="1:56" ht="16.5" hidden="1" customHeight="1" thickBot="1" x14ac:dyDescent="0.3">
      <c r="C11" s="102"/>
      <c r="D11" s="101"/>
      <c r="F11" s="97"/>
      <c r="G11" s="98"/>
      <c r="H11" s="41"/>
      <c r="I11" s="41"/>
      <c r="J11" s="41"/>
      <c r="K11" s="6"/>
      <c r="L11" s="19"/>
      <c r="M11" s="19"/>
      <c r="R11" s="19"/>
      <c r="S11" s="19"/>
      <c r="AC11" s="46"/>
      <c r="BB11" s="76"/>
      <c r="BD11" s="84"/>
    </row>
    <row r="12" spans="1:56" ht="16.5" hidden="1" thickBot="1" x14ac:dyDescent="0.3">
      <c r="C12" s="102"/>
      <c r="D12" s="102"/>
      <c r="F12" s="155" t="s">
        <v>19</v>
      </c>
      <c r="G12" s="156"/>
      <c r="H12" s="156"/>
      <c r="I12" s="156"/>
      <c r="J12" s="156"/>
      <c r="K12" s="156"/>
      <c r="L12" s="157"/>
      <c r="M12" s="19"/>
      <c r="O12" s="45" t="s">
        <v>66</v>
      </c>
      <c r="P12" s="45" t="s">
        <v>67</v>
      </c>
      <c r="R12" s="204" t="s">
        <v>58</v>
      </c>
      <c r="S12" s="205"/>
      <c r="AC12" s="46"/>
      <c r="BB12" s="76"/>
      <c r="BD12" s="84"/>
    </row>
    <row r="13" spans="1:56" ht="16.5" hidden="1" thickBot="1" x14ac:dyDescent="0.3">
      <c r="C13" s="102"/>
      <c r="D13" s="102"/>
      <c r="F13" s="41"/>
      <c r="G13" s="70" t="s">
        <v>56</v>
      </c>
      <c r="H13" s="42" t="s">
        <v>11</v>
      </c>
      <c r="I13" s="42" t="s">
        <v>12</v>
      </c>
      <c r="J13" s="43" t="s">
        <v>24</v>
      </c>
      <c r="K13" s="43" t="s">
        <v>35</v>
      </c>
      <c r="L13" s="43" t="s">
        <v>35</v>
      </c>
      <c r="M13" s="19"/>
      <c r="O13" s="55">
        <f>RADIANS(O8+P8/60+Q8/3600)</f>
        <v>0</v>
      </c>
      <c r="P13" s="55">
        <f>RADIANS(O20+P20/60+Q20/3600)</f>
        <v>0</v>
      </c>
      <c r="R13" s="80" t="s">
        <v>59</v>
      </c>
      <c r="S13" s="71" t="e">
        <f>SQRT(2*($J$3^2+$L$3^2))/SQRT($M$6)</f>
        <v>#DIV/0!</v>
      </c>
      <c r="AC13" s="46"/>
      <c r="BB13" s="76"/>
      <c r="BD13" s="84"/>
    </row>
    <row r="14" spans="1:56" ht="16.5" hidden="1" thickBot="1" x14ac:dyDescent="0.3">
      <c r="F14" s="43" t="s">
        <v>7</v>
      </c>
      <c r="G14" s="53" t="e">
        <f>INT(K14*180/PI())</f>
        <v>#DIV/0!</v>
      </c>
      <c r="H14" s="53" t="e">
        <f>INT(((K14*180/PI())-G14)*60)</f>
        <v>#DIV/0!</v>
      </c>
      <c r="I14" s="54" t="e">
        <f>((K14*180/PI())-INT(K14*180/PI()))*3600-H14*60</f>
        <v>#DIV/0!</v>
      </c>
      <c r="J14" s="55" t="e">
        <f>IF(K14&gt;=2*PI(),K14-2*PI(),K14)</f>
        <v>#DIV/0!</v>
      </c>
      <c r="K14" s="55" t="e">
        <f>IF(L14&gt;=0,L14,L14+2*PI())</f>
        <v>#DIV/0!</v>
      </c>
      <c r="L14" s="55" t="e">
        <f>IF(C8-C3&gt;=0,ATAN((B8-B3)/(C8-C3)),ATAN((B8-B3)/(C8-C3))+PI())</f>
        <v>#DIV/0!</v>
      </c>
      <c r="M14" s="19"/>
      <c r="R14" s="78" t="s">
        <v>62</v>
      </c>
      <c r="S14" s="79" t="e">
        <f>S13*PI()/(180*60*60)</f>
        <v>#DIV/0!</v>
      </c>
      <c r="AC14" s="46"/>
      <c r="BB14" s="76"/>
      <c r="BD14" s="84"/>
    </row>
    <row r="15" spans="1:56" ht="16.5" hidden="1" thickBot="1" x14ac:dyDescent="0.3">
      <c r="F15" s="182" t="s">
        <v>43</v>
      </c>
      <c r="G15" s="184" t="e">
        <f>SQRT((((C8-C3)/(D16^2))^2)*(B4^2+B9^2) + (((B8-B3)/(D16^2))^2)*(C4^2+C9^2))*648000/PI()</f>
        <v>#DIV/0!</v>
      </c>
      <c r="H15" s="41"/>
      <c r="I15" s="41"/>
      <c r="J15" s="41"/>
      <c r="K15" s="41"/>
      <c r="L15" s="41"/>
      <c r="M15" s="19"/>
      <c r="R15" s="19"/>
      <c r="S15" s="19"/>
      <c r="AC15" s="46"/>
      <c r="BB15" s="76"/>
      <c r="BD15" s="84"/>
    </row>
    <row r="16" spans="1:56" ht="16.5" hidden="1" thickBot="1" x14ac:dyDescent="0.3">
      <c r="A16" s="128" t="s">
        <v>29</v>
      </c>
      <c r="B16" s="128"/>
      <c r="C16" s="128"/>
      <c r="D16" s="56">
        <f>SQRT((B3-B8)^2+(C3-C8)^2)</f>
        <v>0</v>
      </c>
      <c r="F16" s="183"/>
      <c r="G16" s="185"/>
      <c r="H16" s="41"/>
      <c r="I16" s="41"/>
      <c r="J16" s="41"/>
      <c r="K16" s="6"/>
      <c r="L16" s="19"/>
      <c r="R16" s="19"/>
      <c r="S16" s="19"/>
      <c r="AC16" s="46"/>
      <c r="BB16" s="76"/>
      <c r="BD16" s="84"/>
    </row>
    <row r="17" spans="1:57" ht="16.5" hidden="1" thickBot="1" x14ac:dyDescent="0.3">
      <c r="BB17" s="76"/>
      <c r="BD17" s="84"/>
    </row>
    <row r="18" spans="1:57" ht="15.75" customHeight="1" thickBot="1" x14ac:dyDescent="0.3">
      <c r="A18" s="143" t="s">
        <v>41</v>
      </c>
      <c r="B18" s="144"/>
      <c r="C18" s="145"/>
      <c r="F18" s="163" t="s">
        <v>55</v>
      </c>
      <c r="G18" s="164"/>
      <c r="H18" s="165"/>
      <c r="I18" s="172"/>
      <c r="K18" s="158" t="s">
        <v>42</v>
      </c>
      <c r="L18" s="160"/>
      <c r="O18" s="140" t="s">
        <v>60</v>
      </c>
      <c r="P18" s="141"/>
      <c r="Q18" s="137"/>
      <c r="V18" s="72"/>
      <c r="BB18" s="76"/>
      <c r="BD18" s="84"/>
    </row>
    <row r="19" spans="1:57" ht="16.5" thickBot="1" x14ac:dyDescent="0.3">
      <c r="A19" s="146" t="s">
        <v>36</v>
      </c>
      <c r="B19" s="147"/>
      <c r="C19" s="148"/>
      <c r="F19" s="166"/>
      <c r="G19" s="167"/>
      <c r="H19" s="168"/>
      <c r="I19" s="173"/>
      <c r="K19" s="17" t="s">
        <v>33</v>
      </c>
      <c r="L19" s="18"/>
      <c r="O19" s="96" t="s">
        <v>56</v>
      </c>
      <c r="P19" s="22" t="s">
        <v>11</v>
      </c>
      <c r="Q19" s="22" t="s">
        <v>12</v>
      </c>
      <c r="BB19" s="76"/>
      <c r="BD19" s="84"/>
    </row>
    <row r="20" spans="1:57" ht="16.5" thickBot="1" x14ac:dyDescent="0.3">
      <c r="A20" s="149" t="s">
        <v>37</v>
      </c>
      <c r="B20" s="150"/>
      <c r="C20" s="151"/>
      <c r="F20" s="166"/>
      <c r="G20" s="167"/>
      <c r="H20" s="168"/>
      <c r="I20" s="173"/>
      <c r="K20" s="158" t="s">
        <v>57</v>
      </c>
      <c r="L20" s="160"/>
      <c r="O20" s="4"/>
      <c r="P20" s="5"/>
      <c r="Q20" s="100"/>
      <c r="BB20" s="76"/>
      <c r="BD20" s="84"/>
    </row>
    <row r="21" spans="1:57" ht="16.5" thickBot="1" x14ac:dyDescent="0.3">
      <c r="A21" s="152" t="s">
        <v>53</v>
      </c>
      <c r="B21" s="153"/>
      <c r="C21" s="154"/>
      <c r="F21" s="169"/>
      <c r="G21" s="170"/>
      <c r="H21" s="171"/>
      <c r="I21" s="174"/>
      <c r="K21" s="17" t="s">
        <v>33</v>
      </c>
      <c r="L21" s="18"/>
      <c r="BB21" s="76"/>
      <c r="BD21" s="84"/>
    </row>
    <row r="22" spans="1:57" ht="16.5" thickBot="1" x14ac:dyDescent="0.3">
      <c r="AF22" s="11"/>
      <c r="AG22" s="11"/>
      <c r="AL22"/>
      <c r="AM22"/>
      <c r="AO22" s="34"/>
      <c r="AP22" s="34"/>
      <c r="BB22" s="76"/>
      <c r="BD22" s="85"/>
    </row>
    <row r="23" spans="1:57" ht="16.5" customHeight="1" thickBot="1" x14ac:dyDescent="0.3">
      <c r="A23" s="129" t="s">
        <v>38</v>
      </c>
      <c r="B23" s="129"/>
      <c r="C23" s="134"/>
      <c r="D23" s="129"/>
      <c r="E23" s="129"/>
      <c r="F23" s="129"/>
      <c r="G23" s="129"/>
      <c r="H23" s="129"/>
      <c r="I23" s="129"/>
      <c r="J23" s="129"/>
      <c r="K23" s="129"/>
      <c r="L23" s="129"/>
      <c r="M23" s="134"/>
      <c r="O23" s="116" t="s">
        <v>49</v>
      </c>
      <c r="P23" s="117"/>
      <c r="Q23" s="118"/>
      <c r="R23" s="116" t="s">
        <v>20</v>
      </c>
      <c r="S23" s="117"/>
      <c r="T23" s="117"/>
      <c r="U23" s="117"/>
      <c r="V23" s="118"/>
      <c r="X23" s="116" t="s">
        <v>34</v>
      </c>
      <c r="Y23" s="117"/>
      <c r="Z23" s="117"/>
      <c r="AA23" s="118"/>
      <c r="AC23" s="196" t="s">
        <v>44</v>
      </c>
      <c r="AD23" s="197"/>
      <c r="AF23" s="11"/>
      <c r="AG23" s="11"/>
      <c r="AI23" s="116" t="s">
        <v>50</v>
      </c>
      <c r="AJ23" s="117"/>
      <c r="AK23" s="117"/>
      <c r="AL23" s="117"/>
      <c r="AM23" s="117"/>
      <c r="AN23" s="117"/>
      <c r="AO23" s="117"/>
      <c r="AP23" s="118"/>
      <c r="AR23" s="116" t="s">
        <v>52</v>
      </c>
      <c r="AS23" s="117"/>
      <c r="AT23" s="117"/>
      <c r="AU23" s="117"/>
      <c r="AV23" s="117"/>
      <c r="AW23" s="117"/>
      <c r="AX23" s="117"/>
      <c r="AY23" s="118"/>
      <c r="BB23" s="77"/>
      <c r="BD23" s="206" t="s">
        <v>64</v>
      </c>
      <c r="BE23" s="81"/>
    </row>
    <row r="24" spans="1:57" ht="16.5" customHeight="1" thickBot="1" x14ac:dyDescent="0.3">
      <c r="A24" s="129" t="s">
        <v>16</v>
      </c>
      <c r="B24" s="140" t="s">
        <v>10</v>
      </c>
      <c r="C24" s="130" t="s">
        <v>15</v>
      </c>
      <c r="D24" s="137" t="s">
        <v>45</v>
      </c>
      <c r="E24" s="138"/>
      <c r="F24" s="138"/>
      <c r="G24" s="139"/>
      <c r="H24" s="138" t="s">
        <v>46</v>
      </c>
      <c r="I24" s="138"/>
      <c r="J24" s="138"/>
      <c r="K24" s="139"/>
      <c r="L24" s="140" t="s">
        <v>13</v>
      </c>
      <c r="M24" s="135" t="s">
        <v>14</v>
      </c>
      <c r="O24" s="119"/>
      <c r="P24" s="120"/>
      <c r="Q24" s="121"/>
      <c r="R24" s="119"/>
      <c r="S24" s="120"/>
      <c r="T24" s="120"/>
      <c r="U24" s="120"/>
      <c r="V24" s="121"/>
      <c r="X24" s="119"/>
      <c r="Y24" s="120"/>
      <c r="Z24" s="120"/>
      <c r="AA24" s="121"/>
      <c r="AC24" s="198"/>
      <c r="AD24" s="199"/>
      <c r="AF24" s="200" t="s">
        <v>63</v>
      </c>
      <c r="AG24" s="201"/>
      <c r="AI24" s="119"/>
      <c r="AJ24" s="120"/>
      <c r="AK24" s="120"/>
      <c r="AL24" s="120"/>
      <c r="AM24" s="120"/>
      <c r="AN24" s="120"/>
      <c r="AO24" s="120"/>
      <c r="AP24" s="121"/>
      <c r="AR24" s="119"/>
      <c r="AS24" s="120"/>
      <c r="AT24" s="120"/>
      <c r="AU24" s="120"/>
      <c r="AV24" s="120"/>
      <c r="AW24" s="120"/>
      <c r="AX24" s="120"/>
      <c r="AY24" s="121"/>
      <c r="BA24" s="73"/>
      <c r="BB24" s="206" t="s">
        <v>61</v>
      </c>
      <c r="BD24" s="182"/>
      <c r="BE24" s="81"/>
    </row>
    <row r="25" spans="1:57" ht="19.5" customHeight="1" thickBot="1" x14ac:dyDescent="0.3">
      <c r="A25" s="129"/>
      <c r="B25" s="140"/>
      <c r="C25" s="131"/>
      <c r="D25" s="65" t="s">
        <v>56</v>
      </c>
      <c r="E25" s="22" t="s">
        <v>11</v>
      </c>
      <c r="F25" s="44" t="s">
        <v>12</v>
      </c>
      <c r="G25" s="45" t="s">
        <v>24</v>
      </c>
      <c r="H25" s="65" t="s">
        <v>56</v>
      </c>
      <c r="I25" s="22" t="s">
        <v>11</v>
      </c>
      <c r="J25" s="44" t="s">
        <v>12</v>
      </c>
      <c r="K25" s="45" t="s">
        <v>24</v>
      </c>
      <c r="L25" s="141"/>
      <c r="M25" s="136"/>
      <c r="O25" s="24" t="s">
        <v>0</v>
      </c>
      <c r="P25" s="25" t="s">
        <v>1</v>
      </c>
      <c r="Q25" s="26" t="s">
        <v>2</v>
      </c>
      <c r="R25" s="27" t="s">
        <v>21</v>
      </c>
      <c r="S25" s="27" t="s">
        <v>22</v>
      </c>
      <c r="T25" s="28" t="s">
        <v>23</v>
      </c>
      <c r="U25" s="29" t="s">
        <v>25</v>
      </c>
      <c r="V25" s="28" t="s">
        <v>26</v>
      </c>
      <c r="X25" s="124" t="s">
        <v>27</v>
      </c>
      <c r="Y25" s="123"/>
      <c r="Z25" s="124" t="s">
        <v>28</v>
      </c>
      <c r="AA25" s="123"/>
      <c r="AC25" s="43" t="s">
        <v>27</v>
      </c>
      <c r="AD25" s="43" t="s">
        <v>28</v>
      </c>
      <c r="AF25" s="202"/>
      <c r="AG25" s="203"/>
      <c r="AI25" s="51" t="s">
        <v>51</v>
      </c>
      <c r="AJ25" s="122" t="s">
        <v>39</v>
      </c>
      <c r="AK25" s="123"/>
      <c r="AL25" s="124" t="s">
        <v>40</v>
      </c>
      <c r="AM25" s="123"/>
      <c r="AN25" s="35" t="s">
        <v>56</v>
      </c>
      <c r="AO25" s="36" t="s">
        <v>11</v>
      </c>
      <c r="AP25" s="37" t="s">
        <v>6</v>
      </c>
      <c r="AR25" s="62" t="s">
        <v>51</v>
      </c>
      <c r="AS25" s="122" t="s">
        <v>39</v>
      </c>
      <c r="AT25" s="123"/>
      <c r="AU25" s="124" t="s">
        <v>40</v>
      </c>
      <c r="AV25" s="123"/>
      <c r="AW25" s="35" t="s">
        <v>56</v>
      </c>
      <c r="AX25" s="36" t="s">
        <v>11</v>
      </c>
      <c r="AY25" s="37" t="s">
        <v>6</v>
      </c>
      <c r="BA25" s="74"/>
      <c r="BB25" s="183"/>
      <c r="BD25" s="183"/>
      <c r="BE25" s="81"/>
    </row>
    <row r="26" spans="1:57" x14ac:dyDescent="0.25">
      <c r="A26" s="103">
        <v>25</v>
      </c>
      <c r="B26" s="1">
        <v>14.601000000000001</v>
      </c>
      <c r="C26" s="46" t="e">
        <f>SQRT(((((($G$3/1000)+(B26*$H$3/1000000))^2)/$M$6)+($L$19/1000)^2+($L$21/1000)^2))</f>
        <v>#DIV/0!</v>
      </c>
      <c r="D26" s="1">
        <v>316</v>
      </c>
      <c r="E26" s="1">
        <v>32</v>
      </c>
      <c r="F26" s="1">
        <v>40</v>
      </c>
      <c r="G26" s="6">
        <f>RADIANS(D26+E26/60+F26/3600)</f>
        <v>5.5247427844518286</v>
      </c>
      <c r="H26" s="1">
        <v>77</v>
      </c>
      <c r="I26" s="1">
        <v>51</v>
      </c>
      <c r="J26" s="1">
        <v>23</v>
      </c>
      <c r="K26" s="6">
        <f>RADIANS(H26+I26/60+J26/3600)</f>
        <v>1.3588503298242407</v>
      </c>
      <c r="L26" s="1">
        <v>1.4350000000000001</v>
      </c>
      <c r="M26" s="47">
        <v>2E-3</v>
      </c>
      <c r="O26" s="57" t="e">
        <f>$B$3+X26*SIN(AJ26)</f>
        <v>#DIV/0!</v>
      </c>
      <c r="P26" s="91" t="e">
        <f>$C$3+X26*COS(AJ26)</f>
        <v>#DIV/0!</v>
      </c>
      <c r="Q26" s="60">
        <f>$D$3+AC26</f>
        <v>1.6365074420506758</v>
      </c>
      <c r="R26" s="58" t="e">
        <f>SQRT(($B$4^2)+(SIN(AJ26)^2)*(Z26^2)+((X26*COS(AJ26))^2)*((AL26*PI()/648000)^2))</f>
        <v>#DIV/0!</v>
      </c>
      <c r="S26" s="58" t="e">
        <f>SQRT(($C$4^2)+(COS(AJ26)^2)*(Z26^2)+((X26*SIN(AJ26))^2)*((AL26*PI()/648000)^2))</f>
        <v>#DIV/0!</v>
      </c>
      <c r="T26" s="105" t="e">
        <f>SQRT(($D$4^2)+(AD26^2))</f>
        <v>#DIV/0!</v>
      </c>
      <c r="U26" s="58" t="e">
        <f>SQRT(R26^2+S26^2)</f>
        <v>#DIV/0!</v>
      </c>
      <c r="V26" s="60" t="e">
        <f>SQRT(R26^2+S26^2+T26^2)</f>
        <v>#DIV/0!</v>
      </c>
      <c r="W26" s="21"/>
      <c r="X26" s="177">
        <f>B26*SIN(K26)*$I$18</f>
        <v>0</v>
      </c>
      <c r="Y26" s="178"/>
      <c r="Z26" s="179" t="e">
        <f>$I$18*SQRT((SIN(K26)^2)*(C26^2)+((B26*COS(K26))^2)*(($S$14)^2))</f>
        <v>#DIV/0!</v>
      </c>
      <c r="AA26" s="180"/>
      <c r="AC26" s="30">
        <f>B26*COS(K26)+$P$2-L26+6.75*(10^(-8))*(B26*((SIN(K26))^2))</f>
        <v>1.6365074420506758</v>
      </c>
      <c r="AD26" s="32" t="e">
        <f>SQRT(($P$3^2)+($M$26^2)+(((COS(K26)+0.0675*B26*(SIN(K26)^2))/(500000))^(2))*(C26^2)+((((0.0675*(C26^2)+SIN(K26)*COS(K26))/(500000))-(B26*SIN(K26)))^2)*($S$14^2))</f>
        <v>#DIV/0!</v>
      </c>
      <c r="AF26" s="175" t="e">
        <f>SQRT((((180*3600)/(PI()))^2)* ((($L$21/(1000*$D$16*X26))^2)*($D$16^2+X26^2)+ (($L$19/(1000*$D$16*X26))^2)*(BD26^2/2)))</f>
        <v>#DIV/0!</v>
      </c>
      <c r="AG26" s="176"/>
      <c r="AI26" s="48" t="e">
        <f>IF($J$14+AS26&gt;=2*PI(),$J$14+AS26-2*PI(),$J$14+AS26)</f>
        <v>#DIV/0!</v>
      </c>
      <c r="AJ26" s="125" t="e">
        <f>IF(AI26&lt;0,AI26+2*PI(),AI26)</f>
        <v>#DIV/0!</v>
      </c>
      <c r="AK26" s="125"/>
      <c r="AL26" s="126" t="e">
        <f>SQRT($G$15^2+AU26^2)</f>
        <v>#DIV/0!</v>
      </c>
      <c r="AM26" s="127"/>
      <c r="AN26" s="92" t="e">
        <f>INT(AJ26*180/PI())</f>
        <v>#DIV/0!</v>
      </c>
      <c r="AO26" s="92" t="e">
        <f>INT(((AJ26*180/PI())-AN26)*60)</f>
        <v>#DIV/0!</v>
      </c>
      <c r="AP26" s="38" t="e">
        <f>((AJ26*180/PI())-INT(AJ26*180/PI()))*3600-AO26*60</f>
        <v>#DIV/0!</v>
      </c>
      <c r="AR26" s="48">
        <f>IF(G26-$O$13&lt;0,G26-$O$13+2*PI(),G26-$O$13)</f>
        <v>5.5247427844518286</v>
      </c>
      <c r="AS26" s="125">
        <f>IF(AR26&gt;=2*PI(),AR26-2*PI(),AR26)</f>
        <v>5.5247427844518286</v>
      </c>
      <c r="AT26" s="125"/>
      <c r="AU26" s="126" t="e">
        <f>SQRT((8/$M$6)*($J$3^2)+((BB26^2)/$M$6)+(AF26^2))</f>
        <v>#DIV/0!</v>
      </c>
      <c r="AV26" s="127"/>
      <c r="AW26" s="92">
        <f>INT(AS26*180/PI())</f>
        <v>316</v>
      </c>
      <c r="AX26" s="92">
        <f>INT(((AS26*180/PI())-AW26)*60)</f>
        <v>32</v>
      </c>
      <c r="AY26" s="38">
        <f>((AS26*180/PI())-INT(AS26*180/PI()))*3600-AX26*60</f>
        <v>40.000000000127329</v>
      </c>
      <c r="BB26" s="94" t="e">
        <f>SQRT(($L$3^2)*(((1/TAN($P$13))^2)+((1/TAN(K26))^2)))</f>
        <v>#DIV/0!</v>
      </c>
      <c r="BD26" s="83">
        <f>IF(AS26&lt;=PI(),SQRT((X26^2)+(($D$16)^2)-2*(X26)*($D$16)*COS(AS26)),SQRT((X26^2)+(($D$16)^2)-2*(X26)*($D$16)*COS(2*PI()-AS26)))</f>
        <v>0</v>
      </c>
    </row>
    <row r="27" spans="1:57" x14ac:dyDescent="0.25">
      <c r="A27" s="104">
        <v>26</v>
      </c>
      <c r="B27" s="1">
        <v>23.52</v>
      </c>
      <c r="C27" s="46" t="e">
        <f>SQRT(((((($G$3/1000)+(B27*$H$3/1000000))^2)/$M$6)+($L$19/1000)^2+($L$21/1000)^2))</f>
        <v>#DIV/0!</v>
      </c>
      <c r="D27" s="1">
        <v>309</v>
      </c>
      <c r="E27" s="1">
        <v>2</v>
      </c>
      <c r="F27" s="1">
        <v>27</v>
      </c>
      <c r="G27" s="6">
        <f t="shared" ref="G27:G29" si="0">RADIANS(D27+E27/60+F27/3600)</f>
        <v>5.3937800647737095</v>
      </c>
      <c r="H27" s="1">
        <v>76</v>
      </c>
      <c r="I27" s="1">
        <v>28</v>
      </c>
      <c r="J27" s="1">
        <v>6</v>
      </c>
      <c r="K27" s="6">
        <f t="shared" ref="K27:K29" si="1">RADIANS(H27+I27/60+J27/3600)</f>
        <v>1.3346241901791973</v>
      </c>
      <c r="L27" s="1">
        <v>1.4350000000000001</v>
      </c>
      <c r="M27" s="47">
        <v>2E-3</v>
      </c>
      <c r="O27" s="59" t="e">
        <f t="shared" ref="O27:O29" si="2">$B$3+X27*SIN(AJ27)</f>
        <v>#DIV/0!</v>
      </c>
      <c r="P27" s="58" t="e">
        <f t="shared" ref="P27:P29" si="3">$C$3+X27*COS(AJ27)</f>
        <v>#DIV/0!</v>
      </c>
      <c r="Q27" s="60">
        <f t="shared" ref="Q27:Q29" si="4">$D$3+AC27</f>
        <v>4.0682756623341918</v>
      </c>
      <c r="R27" s="58" t="e">
        <f t="shared" ref="R27:R29" si="5">SQRT(($B$4^2)+(SIN(AJ27)^2)*(Z27^2)+((X27*COS(AJ27))^2)*((AL27*PI()/648000)^2))</f>
        <v>#DIV/0!</v>
      </c>
      <c r="S27" s="58" t="e">
        <f t="shared" ref="S27:S29" si="6">SQRT(($C$4^2)+(COS(AJ27)^2)*(Z27^2)+((X27*SIN(AJ27))^2)*((AL27*PI()/648000)^2))</f>
        <v>#DIV/0!</v>
      </c>
      <c r="T27" s="105" t="e">
        <f t="shared" ref="T27:T29" si="7">SQRT(($D$4^2)+(AD27^2))</f>
        <v>#DIV/0!</v>
      </c>
      <c r="U27" s="58" t="e">
        <f t="shared" ref="U27:U29" si="8">SQRT(R27^2+S27^2)</f>
        <v>#DIV/0!</v>
      </c>
      <c r="V27" s="60" t="e">
        <f t="shared" ref="V27:V29" si="9">SQRT(R27^2+S27^2+T27^2)</f>
        <v>#DIV/0!</v>
      </c>
      <c r="W27" s="21"/>
      <c r="X27" s="111">
        <f>B27*SIN(K27)*$I$18</f>
        <v>0</v>
      </c>
      <c r="Y27" s="112"/>
      <c r="Z27" s="109" t="e">
        <f>$I$18*SQRT((SIN(K27)^2)*(C27^2)+((B27*COS(K27))^2)*(($S$14)^2))</f>
        <v>#DIV/0!</v>
      </c>
      <c r="AA27" s="110"/>
      <c r="AC27" s="31">
        <f>B27*COS(K27)+$P$2-L27+6.75*(10^(-8))*(B27*((SIN(K27))^2))</f>
        <v>4.0682756623341918</v>
      </c>
      <c r="AD27" s="33" t="e">
        <f>SQRT(($P$3^2)+($M$26^2)+(((COS(K27)+0.0675*B27*(SIN(K27)^2))/(500000))^(2))*(C27^2)+((((0.0675*(C27^2)+SIN(K27)*COS(K27))/(500000))-(B27*SIN(K27)))^2)*($S$14^2))</f>
        <v>#DIV/0!</v>
      </c>
      <c r="AF27" s="107" t="e">
        <f>SQRT((((180*3600)/(PI()))^2)* ((($L$21/(1000*$D$16*X27))^2)*($D$16^2+X27^2)+ (($L$19/(1000*$D$16*X27))^2)*(BD27^2/2)))</f>
        <v>#DIV/0!</v>
      </c>
      <c r="AG27" s="108"/>
      <c r="AI27" s="48" t="e">
        <f>IF($J$14+AS27&gt;=2*PI(),$J$14+AS27-2*PI(),$J$14+AS27)</f>
        <v>#DIV/0!</v>
      </c>
      <c r="AJ27" s="113" t="e">
        <f t="shared" ref="AJ27:AJ29" si="10">IF(AI27&lt;0,AI27+2*PI(),AI27)</f>
        <v>#DIV/0!</v>
      </c>
      <c r="AK27" s="113"/>
      <c r="AL27" s="114" t="e">
        <f>SQRT($G$15^2+AU27^2)</f>
        <v>#DIV/0!</v>
      </c>
      <c r="AM27" s="115"/>
      <c r="AN27" s="93" t="e">
        <f t="shared" ref="AN27:AN29" si="11">INT(AJ27*180/PI())</f>
        <v>#DIV/0!</v>
      </c>
      <c r="AO27" s="93" t="e">
        <f t="shared" ref="AO27:AO29" si="12">INT(((AJ27*180/PI())-AN27)*60)</f>
        <v>#DIV/0!</v>
      </c>
      <c r="AP27" s="39" t="e">
        <f t="shared" ref="AP27:AP29" si="13">((AJ27*180/PI())-INT(AJ27*180/PI()))*3600-AO27*60</f>
        <v>#DIV/0!</v>
      </c>
      <c r="AR27" s="48">
        <f>IF(G27-$O$13&lt;0,G27-$O$13+2*PI(),G27-$O$13)</f>
        <v>5.3937800647737095</v>
      </c>
      <c r="AS27" s="113">
        <f t="shared" ref="AS27:AS29" si="14">IF(AR27&gt;=2*PI(),AR27-2*PI(),AR27)</f>
        <v>5.3937800647737095</v>
      </c>
      <c r="AT27" s="113"/>
      <c r="AU27" s="114" t="e">
        <f>SQRT((8/$M$6)*($J$3^2)+((BB27^2)/$M$6)+(AF27^2))</f>
        <v>#DIV/0!</v>
      </c>
      <c r="AV27" s="115"/>
      <c r="AW27" s="93">
        <f t="shared" ref="AW27:AW29" si="15">INT(AS27*180/PI())</f>
        <v>309</v>
      </c>
      <c r="AX27" s="93">
        <f t="shared" ref="AX27:AX29" si="16">INT(((AS27*180/PI())-AW27)*60)</f>
        <v>2</v>
      </c>
      <c r="AY27" s="39">
        <f t="shared" ref="AY27:AY29" si="17">((AS27*180/PI())-INT(AS27*180/PI()))*3600-AX27*60</f>
        <v>27.000000000070941</v>
      </c>
      <c r="BB27" s="94" t="e">
        <f>SQRT(($L$3^2)*(((1/TAN($P$13))^2)+((1/TAN(K27))^2)))</f>
        <v>#DIV/0!</v>
      </c>
      <c r="BD27" s="83">
        <f t="shared" ref="BD27:BD29" si="18">IF(AS27&lt;=PI(),SQRT((X27^2)+(($D$16)^2)-2*(X27)*($D$16)*COS(AS27)),SQRT((X27^2)+(($D$16)^2)-2*(X27)*($D$16)*COS(2*PI()-AS27)))</f>
        <v>0</v>
      </c>
    </row>
    <row r="28" spans="1:57" ht="15.6" customHeight="1" x14ac:dyDescent="0.25">
      <c r="A28" s="104">
        <v>27</v>
      </c>
      <c r="B28" s="1">
        <v>34.225000000000001</v>
      </c>
      <c r="C28" s="46" t="e">
        <f>SQRT(((((($G$3/1000)+(B28*$H$3/1000000))^2)/$M$6)+($L$19/1000)^2+($L$21/1000)^2))</f>
        <v>#DIV/0!</v>
      </c>
      <c r="D28" s="1">
        <v>305</v>
      </c>
      <c r="E28" s="1">
        <v>13</v>
      </c>
      <c r="F28" s="1">
        <v>13</v>
      </c>
      <c r="G28" s="6">
        <f t="shared" si="0"/>
        <v>5.3270987910739036</v>
      </c>
      <c r="H28" s="1">
        <v>73</v>
      </c>
      <c r="I28" s="1">
        <v>47</v>
      </c>
      <c r="J28" s="1">
        <v>39</v>
      </c>
      <c r="K28" s="6">
        <f t="shared" si="1"/>
        <v>1.2879511770987822</v>
      </c>
      <c r="L28" s="1">
        <v>1.6</v>
      </c>
      <c r="M28" s="47">
        <v>2E-3</v>
      </c>
      <c r="O28" s="59" t="e">
        <f t="shared" si="2"/>
        <v>#DIV/0!</v>
      </c>
      <c r="P28" s="58" t="e">
        <f t="shared" si="3"/>
        <v>#DIV/0!</v>
      </c>
      <c r="Q28" s="60">
        <f t="shared" si="4"/>
        <v>7.9518188063307367</v>
      </c>
      <c r="R28" s="58" t="e">
        <f t="shared" si="5"/>
        <v>#DIV/0!</v>
      </c>
      <c r="S28" s="58" t="e">
        <f t="shared" si="6"/>
        <v>#DIV/0!</v>
      </c>
      <c r="T28" s="105" t="e">
        <f t="shared" si="7"/>
        <v>#DIV/0!</v>
      </c>
      <c r="U28" s="58" t="e">
        <f t="shared" si="8"/>
        <v>#DIV/0!</v>
      </c>
      <c r="V28" s="60" t="e">
        <f t="shared" si="9"/>
        <v>#DIV/0!</v>
      </c>
      <c r="W28" s="21"/>
      <c r="X28" s="111">
        <f>B28*SIN(K28)*$I$18</f>
        <v>0</v>
      </c>
      <c r="Y28" s="112"/>
      <c r="Z28" s="109" t="e">
        <f>$I$18*SQRT((SIN(K28)^2)*(C28^2)+((B28*COS(K28))^2)*(($S$14)^2))</f>
        <v>#DIV/0!</v>
      </c>
      <c r="AA28" s="110"/>
      <c r="AC28" s="31">
        <f>B28*COS(K28)+$P$2-L28+6.75*(10^(-8))*(B28*((SIN(K28))^2))</f>
        <v>7.9518188063307367</v>
      </c>
      <c r="AD28" s="33" t="e">
        <f>SQRT(($P$3^2)+($M$26^2)+(((COS(K28)+0.0675*B28*(SIN(K28)^2))/(500000))^(2))*(C28^2)+((((0.0675*(C28^2)+SIN(K28)*COS(K28))/(500000))-(B28*SIN(K28)))^2)*($S$14^2))</f>
        <v>#DIV/0!</v>
      </c>
      <c r="AF28" s="107" t="e">
        <f>SQRT((((180*3600)/(PI()))^2)* ((($L$21/(1000*$D$16*X28))^2)*($D$16^2+X28^2)+ (($L$19/(1000*$D$16*X28))^2)*(BD28^2/2)))</f>
        <v>#DIV/0!</v>
      </c>
      <c r="AG28" s="108"/>
      <c r="AI28" s="48" t="e">
        <f>IF($J$14+AS28&gt;=2*PI(),$J$14+AS28-2*PI(),$J$14+AS28)</f>
        <v>#DIV/0!</v>
      </c>
      <c r="AJ28" s="113" t="e">
        <f t="shared" si="10"/>
        <v>#DIV/0!</v>
      </c>
      <c r="AK28" s="113"/>
      <c r="AL28" s="114" t="e">
        <f>SQRT($G$15^2+AU28^2)</f>
        <v>#DIV/0!</v>
      </c>
      <c r="AM28" s="115"/>
      <c r="AN28" s="93" t="e">
        <f t="shared" si="11"/>
        <v>#DIV/0!</v>
      </c>
      <c r="AO28" s="93" t="e">
        <f t="shared" si="12"/>
        <v>#DIV/0!</v>
      </c>
      <c r="AP28" s="39" t="e">
        <f t="shared" si="13"/>
        <v>#DIV/0!</v>
      </c>
      <c r="AR28" s="48">
        <f>IF(G28-$O$13&lt;0,G28-$O$13+2*PI(),G28-$O$13)</f>
        <v>5.3270987910739036</v>
      </c>
      <c r="AS28" s="113">
        <f t="shared" si="14"/>
        <v>5.3270987910739036</v>
      </c>
      <c r="AT28" s="113"/>
      <c r="AU28" s="114" t="e">
        <f>SQRT((8/$M$6)*($J$3^2)+((BB28^2)/$M$6)+(AF28^2))</f>
        <v>#DIV/0!</v>
      </c>
      <c r="AV28" s="115"/>
      <c r="AW28" s="93">
        <f t="shared" si="15"/>
        <v>305</v>
      </c>
      <c r="AX28" s="93">
        <f t="shared" si="16"/>
        <v>13</v>
      </c>
      <c r="AY28" s="39">
        <f t="shared" si="17"/>
        <v>12.999999999960892</v>
      </c>
      <c r="BB28" s="94" t="e">
        <f>SQRT(($L$3^2)*(((1/TAN($P$13))^2)+((1/TAN(K28))^2)))</f>
        <v>#DIV/0!</v>
      </c>
      <c r="BD28" s="83">
        <f t="shared" si="18"/>
        <v>0</v>
      </c>
    </row>
    <row r="29" spans="1:57" ht="15.6" customHeight="1" x14ac:dyDescent="0.25">
      <c r="A29" s="104">
        <v>31</v>
      </c>
      <c r="B29" s="1">
        <v>22.423999999999999</v>
      </c>
      <c r="C29" s="46" t="e">
        <f>SQRT(((((($G$3/1000)+(B29*$H$3/1000000))^2)/$M$6)+($L$19/1000)^2+($L$21/1000)^2))</f>
        <v>#DIV/0!</v>
      </c>
      <c r="D29" s="1">
        <v>347</v>
      </c>
      <c r="E29" s="1">
        <v>59</v>
      </c>
      <c r="F29" s="1">
        <v>52</v>
      </c>
      <c r="G29" s="6">
        <f t="shared" si="0"/>
        <v>6.0737070118457783</v>
      </c>
      <c r="H29" s="1">
        <v>85</v>
      </c>
      <c r="I29" s="1">
        <v>13</v>
      </c>
      <c r="J29" s="1">
        <v>56</v>
      </c>
      <c r="K29" s="6">
        <f t="shared" si="1"/>
        <v>1.4875829065692558</v>
      </c>
      <c r="L29" s="1">
        <v>1.7</v>
      </c>
      <c r="M29" s="47">
        <v>2E-3</v>
      </c>
      <c r="O29" s="59" t="e">
        <f t="shared" si="2"/>
        <v>#DIV/0!</v>
      </c>
      <c r="P29" s="58" t="e">
        <f t="shared" si="3"/>
        <v>#DIV/0!</v>
      </c>
      <c r="Q29" s="60">
        <f t="shared" si="4"/>
        <v>0.1638264982649969</v>
      </c>
      <c r="R29" s="58" t="e">
        <f t="shared" si="5"/>
        <v>#DIV/0!</v>
      </c>
      <c r="S29" s="58" t="e">
        <f t="shared" si="6"/>
        <v>#DIV/0!</v>
      </c>
      <c r="T29" s="105" t="e">
        <f t="shared" si="7"/>
        <v>#DIV/0!</v>
      </c>
      <c r="U29" s="58" t="e">
        <f t="shared" si="8"/>
        <v>#DIV/0!</v>
      </c>
      <c r="V29" s="60" t="e">
        <f t="shared" si="9"/>
        <v>#DIV/0!</v>
      </c>
      <c r="W29" s="21"/>
      <c r="X29" s="111">
        <f>B29*SIN(K29)*$I$18</f>
        <v>0</v>
      </c>
      <c r="Y29" s="112"/>
      <c r="Z29" s="109" t="e">
        <f>$I$18*SQRT((SIN(K29)^2)*(C29^2)+((B29*COS(K29))^2)*(($S$14)^2))</f>
        <v>#DIV/0!</v>
      </c>
      <c r="AA29" s="110"/>
      <c r="AC29" s="31">
        <f>B29*COS(K29)+$P$2-L29+6.75*(10^(-8))*(B29*((SIN(K29))^2))</f>
        <v>0.1638264982649969</v>
      </c>
      <c r="AD29" s="33" t="e">
        <f>SQRT(($P$3^2)+($M$26^2)+(((COS(K29)+0.0675*B29*(SIN(K29)^2))/(500000))^(2))*(C29^2)+((((0.0675*(C29^2)+SIN(K29)*COS(K29))/(500000))-(B29*SIN(K29)))^2)*($S$14^2))</f>
        <v>#DIV/0!</v>
      </c>
      <c r="AF29" s="107" t="e">
        <f>SQRT((((180*3600)/(PI()))^2)* ((($L$21/(1000*$D$16*X29))^2)*($D$16^2+X29^2)+ (($L$19/(1000*$D$16*X29))^2)*(BD29^2/2)))</f>
        <v>#DIV/0!</v>
      </c>
      <c r="AG29" s="108"/>
      <c r="AI29" s="48" t="e">
        <f>IF($J$14+AS29&gt;=2*PI(),$J$14+AS29-2*PI(),$J$14+AS29)</f>
        <v>#DIV/0!</v>
      </c>
      <c r="AJ29" s="113" t="e">
        <f t="shared" si="10"/>
        <v>#DIV/0!</v>
      </c>
      <c r="AK29" s="113"/>
      <c r="AL29" s="114" t="e">
        <f>SQRT($G$15^2+AU29^2)</f>
        <v>#DIV/0!</v>
      </c>
      <c r="AM29" s="115"/>
      <c r="AN29" s="93" t="e">
        <f t="shared" si="11"/>
        <v>#DIV/0!</v>
      </c>
      <c r="AO29" s="93" t="e">
        <f t="shared" si="12"/>
        <v>#DIV/0!</v>
      </c>
      <c r="AP29" s="39" t="e">
        <f t="shared" si="13"/>
        <v>#DIV/0!</v>
      </c>
      <c r="AR29" s="48">
        <f>IF(G29-$O$13&lt;0,G29-$O$13+2*PI(),G29-$O$13)</f>
        <v>6.0737070118457783</v>
      </c>
      <c r="AS29" s="113">
        <f t="shared" si="14"/>
        <v>6.0737070118457783</v>
      </c>
      <c r="AT29" s="113"/>
      <c r="AU29" s="114" t="e">
        <f>SQRT((8/$M$6)*($J$3^2)+((BB29^2)/$M$6)+(AF29^2))</f>
        <v>#DIV/0!</v>
      </c>
      <c r="AV29" s="115"/>
      <c r="AW29" s="93">
        <f t="shared" si="15"/>
        <v>347</v>
      </c>
      <c r="AX29" s="93">
        <f t="shared" si="16"/>
        <v>59</v>
      </c>
      <c r="AY29" s="39">
        <f t="shared" si="17"/>
        <v>52.000000000075488</v>
      </c>
      <c r="BB29" s="94" t="e">
        <f>SQRT(($L$3^2)*(((1/TAN($P$13))^2)+((1/TAN(K29))^2)))</f>
        <v>#DIV/0!</v>
      </c>
      <c r="BD29" s="83">
        <f t="shared" si="18"/>
        <v>0</v>
      </c>
    </row>
    <row r="30" spans="1:57" x14ac:dyDescent="0.25">
      <c r="A30" s="67"/>
      <c r="C30" s="46"/>
      <c r="G30" s="6"/>
      <c r="K30" s="6"/>
      <c r="M30" s="47"/>
      <c r="O30" s="59"/>
      <c r="P30" s="58"/>
      <c r="Q30" s="60"/>
      <c r="R30" s="58"/>
      <c r="S30" s="58"/>
      <c r="T30" s="105"/>
      <c r="U30" s="58"/>
      <c r="V30" s="60"/>
      <c r="W30" s="21"/>
      <c r="X30" s="111"/>
      <c r="Y30" s="112"/>
      <c r="Z30" s="109"/>
      <c r="AA30" s="110"/>
      <c r="AC30" s="31"/>
      <c r="AD30" s="33"/>
      <c r="AF30" s="107"/>
      <c r="AG30" s="108"/>
      <c r="AI30" s="48"/>
      <c r="AJ30" s="113"/>
      <c r="AK30" s="113"/>
      <c r="AL30" s="114"/>
      <c r="AM30" s="115"/>
      <c r="AN30" s="93"/>
      <c r="AO30" s="93"/>
      <c r="AP30" s="39"/>
      <c r="AR30" s="48"/>
      <c r="AS30" s="113"/>
      <c r="AT30" s="113"/>
      <c r="AU30" s="114"/>
      <c r="AV30" s="115"/>
      <c r="AW30" s="93"/>
      <c r="AX30" s="93"/>
      <c r="AY30" s="39"/>
      <c r="BB30" s="94"/>
      <c r="BD30" s="83"/>
    </row>
    <row r="31" spans="1:57" x14ac:dyDescent="0.25">
      <c r="A31" s="67"/>
      <c r="C31" s="46"/>
      <c r="G31" s="6"/>
      <c r="K31" s="6"/>
      <c r="M31" s="47"/>
      <c r="O31" s="59"/>
      <c r="P31" s="58"/>
      <c r="Q31" s="60"/>
      <c r="R31" s="58"/>
      <c r="S31" s="58"/>
      <c r="T31" s="61"/>
      <c r="U31" s="63"/>
      <c r="V31" s="64"/>
      <c r="W31" s="21"/>
      <c r="X31" s="111"/>
      <c r="Y31" s="112"/>
      <c r="Z31" s="109"/>
      <c r="AA31" s="110"/>
      <c r="AC31" s="31"/>
      <c r="AD31" s="33"/>
      <c r="AF31" s="107"/>
      <c r="AG31" s="108"/>
      <c r="AI31" s="48"/>
      <c r="AJ31" s="113"/>
      <c r="AK31" s="113"/>
      <c r="AL31" s="114"/>
      <c r="AM31" s="115"/>
      <c r="AO31" s="34"/>
      <c r="AP31" s="39"/>
      <c r="AR31" s="48"/>
      <c r="AS31" s="113"/>
      <c r="AT31" s="113"/>
      <c r="AU31" s="114"/>
      <c r="AV31" s="115"/>
      <c r="AW31" s="34"/>
      <c r="AX31" s="34"/>
      <c r="AY31" s="39"/>
    </row>
    <row r="32" spans="1:57" x14ac:dyDescent="0.25">
      <c r="A32" s="67"/>
      <c r="C32" s="46"/>
      <c r="G32" s="6"/>
      <c r="K32" s="6"/>
      <c r="M32" s="47"/>
      <c r="O32" s="59"/>
      <c r="P32" s="58"/>
      <c r="Q32" s="60"/>
      <c r="R32" s="58"/>
      <c r="S32" s="58"/>
      <c r="T32" s="61"/>
      <c r="U32" s="63"/>
      <c r="V32" s="64"/>
      <c r="W32" s="21"/>
      <c r="X32" s="111"/>
      <c r="Y32" s="112"/>
      <c r="Z32" s="109"/>
      <c r="AA32" s="110"/>
      <c r="AC32" s="31"/>
      <c r="AD32" s="33"/>
      <c r="AF32" s="107"/>
      <c r="AG32" s="108"/>
      <c r="AI32" s="48"/>
      <c r="AJ32" s="113"/>
      <c r="AK32" s="113"/>
      <c r="AL32" s="114"/>
      <c r="AM32" s="115"/>
      <c r="AO32" s="34"/>
      <c r="AP32" s="39"/>
      <c r="AR32" s="48"/>
      <c r="AS32" s="113"/>
      <c r="AT32" s="113"/>
      <c r="AU32" s="114"/>
      <c r="AV32" s="115"/>
      <c r="AW32" s="34"/>
      <c r="AX32" s="34"/>
      <c r="AY32" s="39"/>
    </row>
    <row r="33" spans="1:51" x14ac:dyDescent="0.25">
      <c r="A33" s="67"/>
      <c r="C33" s="46"/>
      <c r="G33" s="6"/>
      <c r="K33" s="6"/>
      <c r="M33" s="47"/>
      <c r="O33" s="59"/>
      <c r="P33" s="58"/>
      <c r="Q33" s="60"/>
      <c r="R33" s="58"/>
      <c r="S33" s="58"/>
      <c r="T33" s="61"/>
      <c r="U33" s="63"/>
      <c r="V33" s="64"/>
      <c r="W33" s="21"/>
      <c r="X33" s="111"/>
      <c r="Y33" s="112"/>
      <c r="Z33" s="109"/>
      <c r="AA33" s="110"/>
      <c r="AC33" s="31"/>
      <c r="AD33" s="33"/>
      <c r="AF33" s="107"/>
      <c r="AG33" s="108"/>
      <c r="AI33" s="48"/>
      <c r="AJ33" s="113"/>
      <c r="AK33" s="113"/>
      <c r="AL33" s="114"/>
      <c r="AM33" s="115"/>
      <c r="AO33" s="34"/>
      <c r="AP33" s="39"/>
      <c r="AR33" s="48"/>
      <c r="AS33" s="113"/>
      <c r="AT33" s="113"/>
      <c r="AU33" s="114"/>
      <c r="AV33" s="115"/>
      <c r="AW33" s="34"/>
      <c r="AX33" s="34"/>
      <c r="AY33" s="39"/>
    </row>
    <row r="34" spans="1:51" x14ac:dyDescent="0.25">
      <c r="A34" s="67"/>
      <c r="C34" s="46"/>
      <c r="G34" s="6"/>
      <c r="K34" s="6"/>
      <c r="M34" s="47"/>
      <c r="O34" s="59"/>
      <c r="P34" s="58"/>
      <c r="Q34" s="60"/>
      <c r="R34" s="58"/>
      <c r="S34" s="58"/>
      <c r="T34" s="61"/>
      <c r="U34" s="63"/>
      <c r="V34" s="64"/>
      <c r="W34" s="21"/>
      <c r="X34" s="111"/>
      <c r="Y34" s="112"/>
      <c r="Z34" s="109"/>
      <c r="AA34" s="110"/>
      <c r="AC34" s="31"/>
      <c r="AD34" s="33"/>
      <c r="AF34" s="107"/>
      <c r="AG34" s="108"/>
      <c r="AI34" s="48"/>
      <c r="AJ34" s="113"/>
      <c r="AK34" s="113"/>
      <c r="AL34" s="114"/>
      <c r="AM34" s="115"/>
      <c r="AO34" s="34"/>
      <c r="AP34" s="39"/>
      <c r="AR34" s="48"/>
      <c r="AS34" s="113"/>
      <c r="AT34" s="113"/>
      <c r="AU34" s="114"/>
      <c r="AV34" s="115"/>
      <c r="AW34" s="34"/>
      <c r="AX34" s="34"/>
      <c r="AY34" s="39"/>
    </row>
    <row r="35" spans="1:51" x14ac:dyDescent="0.25">
      <c r="A35" s="67"/>
      <c r="C35" s="46"/>
      <c r="G35" s="6"/>
      <c r="K35" s="6"/>
      <c r="M35" s="47"/>
      <c r="O35" s="59"/>
      <c r="P35" s="58"/>
      <c r="Q35" s="60"/>
      <c r="R35" s="58"/>
      <c r="S35" s="58"/>
      <c r="T35" s="61"/>
      <c r="U35" s="63"/>
      <c r="V35" s="64"/>
      <c r="W35" s="21"/>
      <c r="X35" s="111"/>
      <c r="Y35" s="112"/>
      <c r="Z35" s="109"/>
      <c r="AA35" s="110"/>
      <c r="AC35" s="31"/>
      <c r="AD35" s="33"/>
      <c r="AF35" s="107"/>
      <c r="AG35" s="108"/>
      <c r="AI35" s="48"/>
      <c r="AJ35" s="113"/>
      <c r="AK35" s="113"/>
      <c r="AL35" s="114"/>
      <c r="AM35" s="115"/>
      <c r="AO35" s="34"/>
      <c r="AP35" s="39"/>
      <c r="AR35" s="48"/>
      <c r="AS35" s="113"/>
      <c r="AT35" s="113"/>
      <c r="AU35" s="114"/>
      <c r="AV35" s="115"/>
      <c r="AW35" s="34"/>
      <c r="AX35" s="34"/>
      <c r="AY35" s="39"/>
    </row>
    <row r="36" spans="1:51" ht="15.75" customHeight="1" x14ac:dyDescent="0.25">
      <c r="A36" s="67"/>
      <c r="C36" s="46"/>
      <c r="G36" s="6"/>
      <c r="K36" s="6"/>
      <c r="M36" s="47"/>
      <c r="O36" s="59"/>
      <c r="P36" s="58"/>
      <c r="Q36" s="60"/>
      <c r="R36" s="58"/>
      <c r="S36" s="58"/>
      <c r="T36" s="61"/>
      <c r="U36" s="63"/>
      <c r="V36" s="64"/>
      <c r="X36" s="111"/>
      <c r="Y36" s="112"/>
      <c r="Z36" s="109"/>
      <c r="AA36" s="110"/>
      <c r="AC36" s="31"/>
      <c r="AD36" s="33"/>
      <c r="AF36" s="107"/>
      <c r="AG36" s="108"/>
      <c r="AH36" s="23"/>
      <c r="AI36" s="48"/>
      <c r="AJ36" s="113"/>
      <c r="AK36" s="113"/>
      <c r="AL36" s="114"/>
      <c r="AM36" s="115"/>
      <c r="AO36" s="34"/>
      <c r="AP36" s="39"/>
      <c r="AR36" s="48"/>
      <c r="AS36" s="113"/>
      <c r="AT36" s="113"/>
      <c r="AU36" s="114"/>
      <c r="AV36" s="115"/>
      <c r="AW36" s="34"/>
      <c r="AX36" s="34"/>
      <c r="AY36" s="39"/>
    </row>
    <row r="37" spans="1:51" x14ac:dyDescent="0.25">
      <c r="A37" s="67"/>
      <c r="C37" s="46"/>
      <c r="G37" s="6"/>
      <c r="K37" s="6"/>
      <c r="M37" s="47"/>
      <c r="O37" s="59"/>
      <c r="P37" s="58"/>
      <c r="Q37" s="60"/>
      <c r="R37" s="58"/>
      <c r="S37" s="58"/>
      <c r="T37" s="61"/>
      <c r="U37" s="63"/>
      <c r="V37" s="64"/>
      <c r="X37" s="111"/>
      <c r="Y37" s="112"/>
      <c r="Z37" s="109"/>
      <c r="AA37" s="110"/>
      <c r="AC37" s="31"/>
      <c r="AD37" s="33"/>
      <c r="AF37" s="107"/>
      <c r="AG37" s="108"/>
      <c r="AI37" s="48"/>
      <c r="AJ37" s="113"/>
      <c r="AK37" s="113"/>
      <c r="AL37" s="114"/>
      <c r="AM37" s="115"/>
      <c r="AO37" s="34"/>
      <c r="AP37" s="39"/>
      <c r="AR37" s="48"/>
      <c r="AS37" s="113"/>
      <c r="AT37" s="113"/>
      <c r="AU37" s="114"/>
      <c r="AV37" s="115"/>
      <c r="AW37" s="34"/>
      <c r="AX37" s="34"/>
      <c r="AY37" s="39"/>
    </row>
    <row r="38" spans="1:51" ht="16.5" customHeight="1" x14ac:dyDescent="0.25">
      <c r="A38" s="67"/>
      <c r="C38" s="46"/>
      <c r="G38" s="6"/>
      <c r="K38" s="6"/>
      <c r="M38" s="47"/>
      <c r="O38" s="59"/>
      <c r="P38" s="58"/>
      <c r="Q38" s="60"/>
      <c r="R38" s="58"/>
      <c r="S38" s="58"/>
      <c r="T38" s="61"/>
      <c r="U38" s="63"/>
      <c r="V38" s="64"/>
      <c r="X38" s="111"/>
      <c r="Y38" s="112"/>
      <c r="Z38" s="109"/>
      <c r="AA38" s="110"/>
      <c r="AC38" s="31"/>
      <c r="AD38" s="33"/>
      <c r="AF38" s="107"/>
      <c r="AG38" s="108"/>
      <c r="AI38" s="48"/>
      <c r="AJ38" s="113"/>
      <c r="AK38" s="113"/>
      <c r="AL38" s="114"/>
      <c r="AM38" s="115"/>
      <c r="AO38" s="34"/>
      <c r="AP38" s="39"/>
      <c r="AR38" s="48"/>
      <c r="AS38" s="113"/>
      <c r="AT38" s="113"/>
      <c r="AU38" s="114"/>
      <c r="AV38" s="115"/>
      <c r="AW38" s="34"/>
      <c r="AX38" s="34"/>
      <c r="AY38" s="39"/>
    </row>
    <row r="39" spans="1:51" x14ac:dyDescent="0.25">
      <c r="A39" s="67"/>
      <c r="C39" s="46"/>
      <c r="G39" s="6"/>
      <c r="K39" s="6"/>
      <c r="M39" s="47"/>
      <c r="O39" s="59"/>
      <c r="P39" s="58"/>
      <c r="Q39" s="60"/>
      <c r="R39" s="58"/>
      <c r="S39" s="58"/>
      <c r="T39" s="61"/>
      <c r="U39" s="63"/>
      <c r="V39" s="64"/>
      <c r="X39" s="111"/>
      <c r="Y39" s="112"/>
      <c r="Z39" s="109"/>
      <c r="AA39" s="110"/>
      <c r="AC39" s="31"/>
      <c r="AD39" s="33"/>
      <c r="AF39" s="107"/>
      <c r="AG39" s="108"/>
      <c r="AI39" s="48"/>
      <c r="AJ39" s="113"/>
      <c r="AK39" s="113"/>
      <c r="AL39" s="114"/>
      <c r="AM39" s="115"/>
      <c r="AO39" s="34"/>
      <c r="AP39" s="39"/>
      <c r="AR39" s="48"/>
      <c r="AS39" s="113"/>
      <c r="AT39" s="113"/>
      <c r="AU39" s="114"/>
      <c r="AV39" s="115"/>
      <c r="AW39" s="34"/>
      <c r="AX39" s="34"/>
      <c r="AY39" s="39"/>
    </row>
    <row r="40" spans="1:51" x14ac:dyDescent="0.25">
      <c r="A40" s="67"/>
      <c r="C40" s="46"/>
      <c r="G40" s="6"/>
      <c r="K40" s="6"/>
      <c r="M40" s="47"/>
      <c r="O40" s="59"/>
      <c r="P40" s="58"/>
      <c r="Q40" s="60"/>
      <c r="R40" s="58"/>
      <c r="S40" s="58"/>
      <c r="T40" s="61"/>
      <c r="U40" s="63"/>
      <c r="V40" s="64"/>
      <c r="X40" s="111"/>
      <c r="Y40" s="112"/>
      <c r="Z40" s="109"/>
      <c r="AA40" s="110"/>
      <c r="AC40" s="31"/>
      <c r="AD40" s="33"/>
      <c r="AF40" s="107"/>
      <c r="AG40" s="108"/>
      <c r="AI40" s="48"/>
      <c r="AJ40" s="113"/>
      <c r="AK40" s="113"/>
      <c r="AL40" s="114"/>
      <c r="AM40" s="115"/>
      <c r="AO40" s="34"/>
      <c r="AP40" s="39"/>
      <c r="AR40" s="48"/>
      <c r="AS40" s="113"/>
      <c r="AT40" s="113"/>
      <c r="AU40" s="114"/>
      <c r="AV40" s="115"/>
      <c r="AW40" s="34"/>
      <c r="AX40" s="34"/>
      <c r="AY40" s="39"/>
    </row>
    <row r="41" spans="1:51" x14ac:dyDescent="0.25">
      <c r="A41" s="67"/>
      <c r="C41" s="46"/>
      <c r="G41" s="6"/>
      <c r="K41" s="6"/>
      <c r="M41" s="47"/>
      <c r="O41" s="59"/>
      <c r="P41" s="58"/>
      <c r="Q41" s="60"/>
      <c r="R41" s="58"/>
      <c r="S41" s="58"/>
      <c r="T41" s="61"/>
      <c r="U41" s="63"/>
      <c r="V41" s="64"/>
      <c r="X41" s="111"/>
      <c r="Y41" s="112"/>
      <c r="Z41" s="109"/>
      <c r="AA41" s="110"/>
      <c r="AC41" s="31"/>
      <c r="AD41" s="33"/>
      <c r="AF41" s="107"/>
      <c r="AG41" s="108"/>
      <c r="AI41" s="48"/>
      <c r="AJ41" s="113"/>
      <c r="AK41" s="113"/>
      <c r="AL41" s="114"/>
      <c r="AM41" s="115"/>
      <c r="AO41" s="34"/>
      <c r="AP41" s="39"/>
      <c r="AR41" s="48"/>
      <c r="AS41" s="113"/>
      <c r="AT41" s="113"/>
      <c r="AU41" s="114"/>
      <c r="AV41" s="115"/>
      <c r="AW41" s="34"/>
      <c r="AX41" s="34"/>
      <c r="AY41" s="39"/>
    </row>
    <row r="42" spans="1:51" x14ac:dyDescent="0.25">
      <c r="A42" s="67"/>
      <c r="C42" s="46"/>
      <c r="G42" s="6"/>
      <c r="K42" s="6"/>
      <c r="M42" s="47"/>
      <c r="O42" s="59"/>
      <c r="P42" s="58"/>
      <c r="Q42" s="60"/>
      <c r="R42" s="58"/>
      <c r="S42" s="58"/>
      <c r="T42" s="61"/>
      <c r="U42" s="63"/>
      <c r="V42" s="64"/>
      <c r="X42" s="111"/>
      <c r="Y42" s="112"/>
      <c r="Z42" s="109"/>
      <c r="AA42" s="110"/>
      <c r="AC42" s="31"/>
      <c r="AD42" s="33"/>
      <c r="AF42" s="107"/>
      <c r="AG42" s="108"/>
      <c r="AI42" s="48"/>
      <c r="AJ42" s="113"/>
      <c r="AK42" s="113"/>
      <c r="AL42" s="114"/>
      <c r="AM42" s="115"/>
      <c r="AO42" s="34"/>
      <c r="AP42" s="39"/>
      <c r="AR42" s="48"/>
      <c r="AS42" s="113"/>
      <c r="AT42" s="113"/>
      <c r="AU42" s="114"/>
      <c r="AV42" s="115"/>
      <c r="AW42" s="34"/>
      <c r="AX42" s="34"/>
      <c r="AY42" s="39"/>
    </row>
    <row r="43" spans="1:51" x14ac:dyDescent="0.25">
      <c r="A43" s="67"/>
      <c r="C43" s="46"/>
      <c r="G43" s="6"/>
      <c r="K43" s="6"/>
      <c r="M43" s="47"/>
      <c r="O43" s="59"/>
      <c r="P43" s="58"/>
      <c r="Q43" s="60"/>
      <c r="R43" s="58"/>
      <c r="S43" s="58"/>
      <c r="T43" s="61"/>
      <c r="U43" s="63"/>
      <c r="V43" s="64"/>
      <c r="X43" s="111"/>
      <c r="Y43" s="112"/>
      <c r="Z43" s="109"/>
      <c r="AA43" s="110"/>
      <c r="AC43" s="31"/>
      <c r="AD43" s="33"/>
      <c r="AF43" s="107"/>
      <c r="AG43" s="108"/>
      <c r="AI43" s="48"/>
      <c r="AJ43" s="113"/>
      <c r="AK43" s="113"/>
      <c r="AL43" s="114"/>
      <c r="AM43" s="115"/>
      <c r="AO43" s="34"/>
      <c r="AP43" s="39"/>
      <c r="AR43" s="48"/>
      <c r="AS43" s="113"/>
      <c r="AT43" s="113"/>
      <c r="AU43" s="114"/>
      <c r="AV43" s="115"/>
      <c r="AW43" s="34"/>
      <c r="AX43" s="34"/>
      <c r="AY43" s="39"/>
    </row>
    <row r="44" spans="1:51" x14ac:dyDescent="0.25">
      <c r="A44" s="67"/>
      <c r="C44" s="46"/>
      <c r="G44" s="6"/>
      <c r="K44" s="6"/>
      <c r="M44" s="47"/>
      <c r="O44" s="59"/>
      <c r="P44" s="58"/>
      <c r="Q44" s="60"/>
      <c r="R44" s="58"/>
      <c r="S44" s="58"/>
      <c r="T44" s="61"/>
      <c r="U44" s="63"/>
      <c r="V44" s="64"/>
      <c r="X44" s="111"/>
      <c r="Y44" s="112"/>
      <c r="Z44" s="109"/>
      <c r="AA44" s="110"/>
      <c r="AC44" s="31"/>
      <c r="AD44" s="33"/>
      <c r="AF44" s="107"/>
      <c r="AG44" s="108"/>
      <c r="AI44" s="48"/>
      <c r="AJ44" s="113"/>
      <c r="AK44" s="113"/>
      <c r="AL44" s="114"/>
      <c r="AM44" s="115"/>
      <c r="AO44" s="34"/>
      <c r="AP44" s="39"/>
      <c r="AR44" s="48"/>
      <c r="AS44" s="113"/>
      <c r="AT44" s="113"/>
      <c r="AU44" s="114"/>
      <c r="AV44" s="115"/>
      <c r="AW44" s="34"/>
      <c r="AX44" s="34"/>
      <c r="AY44" s="39"/>
    </row>
    <row r="45" spans="1:51" x14ac:dyDescent="0.25">
      <c r="A45" s="67"/>
      <c r="C45" s="46"/>
      <c r="G45" s="6"/>
      <c r="K45" s="6"/>
      <c r="M45" s="47"/>
      <c r="O45" s="59"/>
      <c r="P45" s="58"/>
      <c r="Q45" s="60"/>
      <c r="R45" s="58"/>
      <c r="S45" s="58"/>
      <c r="T45" s="61"/>
      <c r="U45" s="63"/>
      <c r="V45" s="64"/>
      <c r="X45" s="111"/>
      <c r="Y45" s="112"/>
      <c r="Z45" s="109"/>
      <c r="AA45" s="110"/>
      <c r="AC45" s="31"/>
      <c r="AD45" s="33"/>
      <c r="AF45" s="107"/>
      <c r="AG45" s="108"/>
      <c r="AI45" s="48"/>
      <c r="AJ45" s="113"/>
      <c r="AK45" s="113"/>
      <c r="AL45" s="114"/>
      <c r="AM45" s="115"/>
      <c r="AO45" s="34"/>
      <c r="AP45" s="39"/>
      <c r="AR45" s="48"/>
      <c r="AS45" s="113"/>
      <c r="AT45" s="113"/>
      <c r="AU45" s="114"/>
      <c r="AV45" s="115"/>
      <c r="AW45" s="34"/>
      <c r="AX45" s="34"/>
      <c r="AY45" s="39"/>
    </row>
    <row r="46" spans="1:51" x14ac:dyDescent="0.25">
      <c r="A46" s="67"/>
      <c r="C46" s="46"/>
      <c r="G46" s="6"/>
      <c r="K46" s="6"/>
      <c r="M46" s="47"/>
      <c r="O46" s="59"/>
      <c r="P46" s="58"/>
      <c r="Q46" s="60"/>
      <c r="R46" s="58"/>
      <c r="S46" s="58"/>
      <c r="T46" s="61"/>
      <c r="U46" s="63"/>
      <c r="V46" s="64"/>
      <c r="X46" s="111"/>
      <c r="Y46" s="112"/>
      <c r="Z46" s="109"/>
      <c r="AA46" s="110"/>
      <c r="AC46" s="31"/>
      <c r="AD46" s="33"/>
      <c r="AF46" s="107"/>
      <c r="AG46" s="108"/>
      <c r="AI46" s="48"/>
      <c r="AJ46" s="113"/>
      <c r="AK46" s="113"/>
      <c r="AL46" s="114"/>
      <c r="AM46" s="115"/>
      <c r="AO46" s="34"/>
      <c r="AP46" s="39"/>
      <c r="AR46" s="48"/>
      <c r="AS46" s="113"/>
      <c r="AT46" s="113"/>
      <c r="AU46" s="114"/>
      <c r="AV46" s="115"/>
      <c r="AW46" s="34"/>
      <c r="AX46" s="34"/>
      <c r="AY46" s="39"/>
    </row>
    <row r="47" spans="1:51" x14ac:dyDescent="0.25">
      <c r="A47" s="67"/>
      <c r="C47" s="46"/>
      <c r="G47" s="6"/>
      <c r="K47" s="6"/>
      <c r="M47" s="47"/>
      <c r="O47" s="59"/>
      <c r="P47" s="58"/>
      <c r="Q47" s="60"/>
      <c r="R47" s="58"/>
      <c r="S47" s="58"/>
      <c r="T47" s="61"/>
      <c r="U47" s="63"/>
      <c r="V47" s="64"/>
      <c r="X47" s="111"/>
      <c r="Y47" s="112"/>
      <c r="Z47" s="109"/>
      <c r="AA47" s="110"/>
      <c r="AC47" s="31"/>
      <c r="AD47" s="33"/>
      <c r="AF47" s="107"/>
      <c r="AG47" s="108"/>
      <c r="AI47" s="48"/>
      <c r="AJ47" s="113"/>
      <c r="AK47" s="113"/>
      <c r="AL47" s="114"/>
      <c r="AM47" s="115"/>
      <c r="AO47" s="34"/>
      <c r="AP47" s="39"/>
      <c r="AR47" s="48"/>
      <c r="AS47" s="113"/>
      <c r="AT47" s="113"/>
      <c r="AU47" s="114"/>
      <c r="AV47" s="115"/>
      <c r="AW47" s="34"/>
      <c r="AX47" s="34"/>
      <c r="AY47" s="39"/>
    </row>
    <row r="48" spans="1:51" x14ac:dyDescent="0.25">
      <c r="A48" s="67"/>
      <c r="C48" s="46"/>
      <c r="G48" s="6"/>
      <c r="K48" s="6"/>
      <c r="M48" s="47"/>
      <c r="O48" s="59"/>
      <c r="P48" s="58"/>
      <c r="Q48" s="60"/>
      <c r="R48" s="58"/>
      <c r="S48" s="58"/>
      <c r="T48" s="61"/>
      <c r="U48" s="63"/>
      <c r="V48" s="64"/>
      <c r="X48" s="111"/>
      <c r="Y48" s="112"/>
      <c r="Z48" s="109"/>
      <c r="AA48" s="110"/>
      <c r="AC48" s="31"/>
      <c r="AD48" s="33"/>
      <c r="AF48" s="107"/>
      <c r="AG48" s="108"/>
      <c r="AI48" s="48"/>
      <c r="AJ48" s="113"/>
      <c r="AK48" s="113"/>
      <c r="AL48" s="114"/>
      <c r="AM48" s="115"/>
      <c r="AO48" s="34"/>
      <c r="AP48" s="39"/>
      <c r="AR48" s="48"/>
      <c r="AS48" s="113"/>
      <c r="AT48" s="113"/>
      <c r="AU48" s="114"/>
      <c r="AV48" s="115"/>
      <c r="AW48" s="34"/>
      <c r="AX48" s="34"/>
      <c r="AY48" s="39"/>
    </row>
    <row r="49" spans="1:51" ht="15.75" customHeight="1" x14ac:dyDescent="0.25">
      <c r="A49" s="67"/>
      <c r="C49" s="46"/>
      <c r="G49" s="6"/>
      <c r="K49" s="6"/>
      <c r="M49" s="47"/>
      <c r="O49" s="59"/>
      <c r="P49" s="58"/>
      <c r="Q49" s="60"/>
      <c r="R49" s="58"/>
      <c r="S49" s="58"/>
      <c r="T49" s="61"/>
      <c r="U49" s="63"/>
      <c r="V49" s="64"/>
      <c r="X49" s="111"/>
      <c r="Y49" s="112"/>
      <c r="Z49" s="109"/>
      <c r="AA49" s="110"/>
      <c r="AC49" s="31"/>
      <c r="AD49" s="33"/>
      <c r="AF49" s="107"/>
      <c r="AG49" s="108"/>
      <c r="AI49" s="48"/>
      <c r="AJ49" s="113"/>
      <c r="AK49" s="113"/>
      <c r="AL49" s="114"/>
      <c r="AM49" s="115"/>
      <c r="AO49" s="34"/>
      <c r="AP49" s="39"/>
      <c r="AR49" s="48"/>
      <c r="AS49" s="113"/>
      <c r="AT49" s="113"/>
      <c r="AU49" s="114"/>
      <c r="AV49" s="115"/>
      <c r="AW49" s="34"/>
      <c r="AX49" s="34"/>
      <c r="AY49" s="39"/>
    </row>
    <row r="50" spans="1:51" x14ac:dyDescent="0.25">
      <c r="A50" s="67"/>
      <c r="C50" s="46"/>
      <c r="G50" s="6"/>
      <c r="K50" s="6"/>
      <c r="M50" s="47"/>
      <c r="O50" s="59"/>
      <c r="P50" s="58"/>
      <c r="Q50" s="60"/>
      <c r="R50" s="58"/>
      <c r="S50" s="58"/>
      <c r="T50" s="61"/>
      <c r="U50" s="63"/>
      <c r="V50" s="64"/>
      <c r="X50" s="111"/>
      <c r="Y50" s="112"/>
      <c r="Z50" s="109"/>
      <c r="AA50" s="110"/>
      <c r="AC50" s="31"/>
      <c r="AD50" s="33"/>
      <c r="AF50" s="107"/>
      <c r="AG50" s="108"/>
      <c r="AI50" s="48"/>
      <c r="AJ50" s="113"/>
      <c r="AK50" s="113"/>
      <c r="AL50" s="114"/>
      <c r="AM50" s="115"/>
      <c r="AO50" s="34"/>
      <c r="AP50" s="39"/>
      <c r="AR50" s="48"/>
      <c r="AS50" s="113"/>
      <c r="AT50" s="113"/>
      <c r="AU50" s="114"/>
      <c r="AV50" s="115"/>
      <c r="AW50" s="34"/>
      <c r="AX50" s="34"/>
      <c r="AY50" s="39"/>
    </row>
    <row r="51" spans="1:51" ht="16.5" customHeight="1" x14ac:dyDescent="0.25">
      <c r="A51" s="67"/>
      <c r="C51" s="46"/>
      <c r="G51" s="6"/>
      <c r="K51" s="6"/>
      <c r="M51" s="47"/>
      <c r="O51" s="59"/>
      <c r="P51" s="58"/>
      <c r="Q51" s="60"/>
      <c r="R51" s="58"/>
      <c r="S51" s="58"/>
      <c r="T51" s="61"/>
      <c r="U51" s="63"/>
      <c r="V51" s="64"/>
      <c r="X51" s="111"/>
      <c r="Y51" s="112"/>
      <c r="Z51" s="109"/>
      <c r="AA51" s="110"/>
      <c r="AC51" s="31"/>
      <c r="AD51" s="33"/>
      <c r="AF51" s="107"/>
      <c r="AG51" s="108"/>
      <c r="AI51" s="48"/>
      <c r="AJ51" s="113"/>
      <c r="AK51" s="113"/>
      <c r="AL51" s="114"/>
      <c r="AM51" s="115"/>
      <c r="AO51" s="34"/>
      <c r="AP51" s="39"/>
      <c r="AR51" s="48"/>
      <c r="AS51" s="113"/>
      <c r="AT51" s="113"/>
      <c r="AU51" s="114"/>
      <c r="AV51" s="115"/>
      <c r="AW51" s="34"/>
      <c r="AX51" s="34"/>
      <c r="AY51" s="39"/>
    </row>
    <row r="52" spans="1:51" x14ac:dyDescent="0.25">
      <c r="A52" s="67"/>
      <c r="C52" s="46"/>
      <c r="G52" s="6"/>
      <c r="K52" s="6"/>
      <c r="M52" s="47"/>
      <c r="O52" s="59"/>
      <c r="P52" s="58"/>
      <c r="Q52" s="60"/>
      <c r="R52" s="58"/>
      <c r="S52" s="58"/>
      <c r="T52" s="61"/>
      <c r="U52" s="63"/>
      <c r="V52" s="64"/>
      <c r="X52" s="111"/>
      <c r="Y52" s="112"/>
      <c r="Z52" s="109"/>
      <c r="AA52" s="110"/>
      <c r="AC52" s="31"/>
      <c r="AD52" s="33"/>
      <c r="AF52" s="107"/>
      <c r="AG52" s="108"/>
      <c r="AI52" s="48"/>
      <c r="AJ52" s="113"/>
      <c r="AK52" s="113"/>
      <c r="AL52" s="114"/>
      <c r="AM52" s="115"/>
      <c r="AO52" s="34"/>
      <c r="AP52" s="39"/>
      <c r="AR52" s="48"/>
      <c r="AS52" s="113"/>
      <c r="AT52" s="113"/>
      <c r="AU52" s="114"/>
      <c r="AV52" s="115"/>
      <c r="AW52" s="34"/>
      <c r="AX52" s="34"/>
      <c r="AY52" s="39"/>
    </row>
    <row r="53" spans="1:51" x14ac:dyDescent="0.25">
      <c r="A53" s="67"/>
      <c r="C53" s="46"/>
      <c r="G53" s="6"/>
      <c r="K53" s="6"/>
      <c r="M53" s="47"/>
      <c r="O53" s="59"/>
      <c r="P53" s="58"/>
      <c r="Q53" s="60"/>
      <c r="R53" s="58"/>
      <c r="S53" s="58"/>
      <c r="T53" s="61"/>
      <c r="U53" s="63"/>
      <c r="V53" s="64"/>
      <c r="X53" s="111"/>
      <c r="Y53" s="112"/>
      <c r="Z53" s="109"/>
      <c r="AA53" s="110"/>
      <c r="AC53" s="31"/>
      <c r="AD53" s="33"/>
      <c r="AF53" s="107"/>
      <c r="AG53" s="108"/>
      <c r="AI53" s="48"/>
      <c r="AJ53" s="113"/>
      <c r="AK53" s="113"/>
      <c r="AL53" s="114"/>
      <c r="AM53" s="115"/>
      <c r="AO53" s="34"/>
      <c r="AP53" s="39"/>
      <c r="AR53" s="48"/>
      <c r="AS53" s="113"/>
      <c r="AT53" s="113"/>
      <c r="AU53" s="114"/>
      <c r="AV53" s="115"/>
      <c r="AW53" s="34"/>
      <c r="AX53" s="34"/>
      <c r="AY53" s="39"/>
    </row>
    <row r="54" spans="1:51" x14ac:dyDescent="0.25">
      <c r="A54" s="67"/>
      <c r="C54" s="46"/>
      <c r="G54" s="6"/>
      <c r="K54" s="6"/>
      <c r="M54" s="47"/>
      <c r="O54" s="59"/>
      <c r="P54" s="58"/>
      <c r="Q54" s="60"/>
      <c r="R54" s="58"/>
      <c r="S54" s="58"/>
      <c r="T54" s="61"/>
      <c r="U54" s="63"/>
      <c r="V54" s="64"/>
      <c r="X54" s="111"/>
      <c r="Y54" s="112"/>
      <c r="Z54" s="109"/>
      <c r="AA54" s="110"/>
      <c r="AC54" s="31"/>
      <c r="AD54" s="33"/>
      <c r="AF54" s="107"/>
      <c r="AG54" s="108"/>
      <c r="AI54" s="48"/>
      <c r="AJ54" s="113"/>
      <c r="AK54" s="113"/>
      <c r="AL54" s="114"/>
      <c r="AM54" s="115"/>
      <c r="AO54" s="34"/>
      <c r="AP54" s="39"/>
      <c r="AR54" s="48"/>
      <c r="AS54" s="113"/>
      <c r="AT54" s="113"/>
      <c r="AU54" s="114"/>
      <c r="AV54" s="115"/>
      <c r="AW54" s="34"/>
      <c r="AX54" s="34"/>
      <c r="AY54" s="39"/>
    </row>
    <row r="55" spans="1:51" x14ac:dyDescent="0.25">
      <c r="A55" s="67"/>
      <c r="C55" s="46"/>
      <c r="G55" s="6"/>
      <c r="K55" s="6"/>
      <c r="M55" s="47"/>
      <c r="O55" s="59"/>
      <c r="P55" s="58"/>
      <c r="Q55" s="60"/>
      <c r="R55" s="58"/>
      <c r="S55" s="58"/>
      <c r="T55" s="61"/>
      <c r="U55" s="63"/>
      <c r="V55" s="64"/>
      <c r="X55" s="111"/>
      <c r="Y55" s="112"/>
      <c r="Z55" s="109"/>
      <c r="AA55" s="110"/>
      <c r="AC55" s="31"/>
      <c r="AD55" s="33"/>
      <c r="AF55" s="107"/>
      <c r="AG55" s="108"/>
      <c r="AI55" s="48"/>
      <c r="AJ55" s="113"/>
      <c r="AK55" s="113"/>
      <c r="AL55" s="114"/>
      <c r="AM55" s="115"/>
      <c r="AO55" s="34"/>
      <c r="AP55" s="39"/>
      <c r="AR55" s="48"/>
      <c r="AS55" s="113"/>
      <c r="AT55" s="113"/>
      <c r="AU55" s="114"/>
      <c r="AV55" s="115"/>
      <c r="AW55" s="34"/>
      <c r="AX55" s="34"/>
      <c r="AY55" s="39"/>
    </row>
    <row r="56" spans="1:51" x14ac:dyDescent="0.25">
      <c r="A56" s="67"/>
      <c r="C56" s="46"/>
      <c r="G56" s="6"/>
      <c r="K56" s="6"/>
      <c r="M56" s="47"/>
      <c r="O56" s="59"/>
      <c r="P56" s="58"/>
      <c r="Q56" s="60"/>
      <c r="R56" s="58"/>
      <c r="S56" s="58"/>
      <c r="T56" s="61"/>
      <c r="U56" s="63"/>
      <c r="V56" s="64"/>
      <c r="X56" s="111"/>
      <c r="Y56" s="112"/>
      <c r="Z56" s="109"/>
      <c r="AA56" s="110"/>
      <c r="AC56" s="31"/>
      <c r="AD56" s="33"/>
      <c r="AF56" s="107"/>
      <c r="AG56" s="108"/>
      <c r="AI56" s="48"/>
      <c r="AJ56" s="113"/>
      <c r="AK56" s="113"/>
      <c r="AL56" s="114"/>
      <c r="AM56" s="115"/>
      <c r="AO56" s="34"/>
      <c r="AP56" s="39"/>
      <c r="AR56" s="48"/>
      <c r="AS56" s="113"/>
      <c r="AT56" s="113"/>
      <c r="AU56" s="114"/>
      <c r="AV56" s="115"/>
      <c r="AW56" s="34"/>
      <c r="AX56" s="34"/>
      <c r="AY56" s="39"/>
    </row>
    <row r="57" spans="1:51" x14ac:dyDescent="0.25">
      <c r="A57" s="67"/>
      <c r="C57" s="46"/>
      <c r="G57" s="6"/>
      <c r="K57" s="6"/>
      <c r="M57" s="47"/>
      <c r="O57" s="59"/>
      <c r="P57" s="58"/>
      <c r="Q57" s="60"/>
      <c r="R57" s="58"/>
      <c r="S57" s="58"/>
      <c r="T57" s="61"/>
      <c r="U57" s="63"/>
      <c r="V57" s="64"/>
      <c r="X57" s="111"/>
      <c r="Y57" s="112"/>
      <c r="Z57" s="109"/>
      <c r="AA57" s="110"/>
      <c r="AC57" s="31"/>
      <c r="AD57" s="33"/>
      <c r="AF57" s="107"/>
      <c r="AG57" s="108"/>
      <c r="AI57" s="48"/>
      <c r="AJ57" s="113"/>
      <c r="AK57" s="113"/>
      <c r="AL57" s="114"/>
      <c r="AM57" s="115"/>
      <c r="AO57" s="34"/>
      <c r="AP57" s="39"/>
      <c r="AR57" s="48"/>
      <c r="AS57" s="113"/>
      <c r="AT57" s="113"/>
      <c r="AU57" s="114"/>
      <c r="AV57" s="115"/>
      <c r="AW57" s="34"/>
      <c r="AX57" s="34"/>
      <c r="AY57" s="39"/>
    </row>
    <row r="58" spans="1:51" x14ac:dyDescent="0.25">
      <c r="A58" s="67"/>
      <c r="C58" s="46"/>
      <c r="G58" s="6"/>
      <c r="K58" s="6"/>
      <c r="M58" s="47"/>
      <c r="O58" s="59"/>
      <c r="P58" s="58"/>
      <c r="Q58" s="60"/>
      <c r="R58" s="58"/>
      <c r="S58" s="58"/>
      <c r="T58" s="61"/>
      <c r="U58" s="63"/>
      <c r="V58" s="64"/>
      <c r="X58" s="111"/>
      <c r="Y58" s="112"/>
      <c r="Z58" s="109"/>
      <c r="AA58" s="110"/>
      <c r="AC58" s="31"/>
      <c r="AD58" s="33"/>
      <c r="AF58" s="107"/>
      <c r="AG58" s="108"/>
      <c r="AI58" s="48"/>
      <c r="AJ58" s="113"/>
      <c r="AK58" s="113"/>
      <c r="AL58" s="114"/>
      <c r="AM58" s="115"/>
      <c r="AO58" s="34"/>
      <c r="AP58" s="39"/>
      <c r="AR58" s="48"/>
      <c r="AS58" s="113"/>
      <c r="AT58" s="113"/>
      <c r="AU58" s="114"/>
      <c r="AV58" s="115"/>
      <c r="AW58" s="34"/>
      <c r="AX58" s="34"/>
      <c r="AY58" s="39"/>
    </row>
    <row r="59" spans="1:51" x14ac:dyDescent="0.25">
      <c r="A59" s="67"/>
      <c r="C59" s="46"/>
      <c r="G59" s="6"/>
      <c r="K59" s="6"/>
      <c r="M59" s="47"/>
      <c r="O59" s="59"/>
      <c r="P59" s="58"/>
      <c r="Q59" s="60"/>
      <c r="R59" s="58"/>
      <c r="S59" s="58"/>
      <c r="T59" s="61"/>
      <c r="U59" s="63"/>
      <c r="V59" s="64"/>
      <c r="X59" s="111"/>
      <c r="Y59" s="112"/>
      <c r="Z59" s="109"/>
      <c r="AA59" s="110"/>
      <c r="AC59" s="31"/>
      <c r="AD59" s="33"/>
      <c r="AF59" s="107"/>
      <c r="AG59" s="108"/>
      <c r="AI59" s="48"/>
      <c r="AJ59" s="113"/>
      <c r="AK59" s="113"/>
      <c r="AL59" s="114"/>
      <c r="AM59" s="115"/>
      <c r="AO59" s="34"/>
      <c r="AP59" s="39"/>
      <c r="AR59" s="48"/>
      <c r="AS59" s="113"/>
      <c r="AT59" s="113"/>
      <c r="AU59" s="114"/>
      <c r="AV59" s="115"/>
      <c r="AW59" s="34"/>
      <c r="AX59" s="34"/>
      <c r="AY59" s="39"/>
    </row>
    <row r="60" spans="1:51" x14ac:dyDescent="0.25">
      <c r="A60" s="67"/>
      <c r="C60" s="46"/>
      <c r="G60" s="6"/>
      <c r="K60" s="6"/>
      <c r="M60" s="47"/>
      <c r="O60" s="59"/>
      <c r="P60" s="58"/>
      <c r="Q60" s="60"/>
      <c r="R60" s="58"/>
      <c r="S60" s="58"/>
      <c r="T60" s="61"/>
      <c r="U60" s="63"/>
      <c r="V60" s="64"/>
      <c r="X60" s="111"/>
      <c r="Y60" s="112"/>
      <c r="Z60" s="109"/>
      <c r="AA60" s="110"/>
      <c r="AC60" s="31"/>
      <c r="AD60" s="33"/>
      <c r="AF60" s="107"/>
      <c r="AG60" s="108"/>
      <c r="AI60" s="48"/>
      <c r="AJ60" s="113"/>
      <c r="AK60" s="113"/>
      <c r="AL60" s="114"/>
      <c r="AM60" s="115"/>
      <c r="AO60" s="34"/>
      <c r="AP60" s="39"/>
      <c r="AR60" s="48"/>
      <c r="AS60" s="113"/>
      <c r="AT60" s="113"/>
      <c r="AU60" s="114"/>
      <c r="AV60" s="115"/>
      <c r="AW60" s="34"/>
      <c r="AX60" s="34"/>
      <c r="AY60" s="39"/>
    </row>
    <row r="61" spans="1:51" x14ac:dyDescent="0.25">
      <c r="A61" s="67"/>
      <c r="C61" s="46"/>
      <c r="G61" s="6"/>
      <c r="K61" s="6"/>
      <c r="M61" s="47"/>
      <c r="O61" s="59"/>
      <c r="P61" s="58"/>
      <c r="Q61" s="60"/>
      <c r="R61" s="58"/>
      <c r="S61" s="58"/>
      <c r="T61" s="61"/>
      <c r="U61" s="63"/>
      <c r="V61" s="64"/>
      <c r="X61" s="111"/>
      <c r="Y61" s="112"/>
      <c r="Z61" s="109"/>
      <c r="AA61" s="110"/>
      <c r="AC61" s="31"/>
      <c r="AD61" s="33"/>
      <c r="AF61" s="107"/>
      <c r="AG61" s="108"/>
      <c r="AI61" s="48"/>
      <c r="AJ61" s="113"/>
      <c r="AK61" s="113"/>
      <c r="AL61" s="114"/>
      <c r="AM61" s="115"/>
      <c r="AO61" s="34"/>
      <c r="AP61" s="39"/>
      <c r="AR61" s="48"/>
      <c r="AS61" s="113"/>
      <c r="AT61" s="113"/>
      <c r="AU61" s="114"/>
      <c r="AV61" s="115"/>
      <c r="AW61" s="34"/>
      <c r="AX61" s="34"/>
      <c r="AY61" s="39"/>
    </row>
    <row r="62" spans="1:51" ht="15.75" customHeight="1" x14ac:dyDescent="0.25">
      <c r="A62" s="67"/>
      <c r="C62" s="46"/>
      <c r="G62" s="6"/>
      <c r="K62" s="6"/>
      <c r="M62" s="47"/>
      <c r="O62" s="59"/>
      <c r="P62" s="58"/>
      <c r="Q62" s="60"/>
      <c r="R62" s="58"/>
      <c r="S62" s="58"/>
      <c r="T62" s="61"/>
      <c r="U62" s="63"/>
      <c r="V62" s="64"/>
      <c r="X62" s="111"/>
      <c r="Y62" s="112"/>
      <c r="Z62" s="109"/>
      <c r="AA62" s="110"/>
      <c r="AC62" s="31"/>
      <c r="AD62" s="33"/>
      <c r="AF62" s="107"/>
      <c r="AG62" s="108"/>
      <c r="AI62" s="48"/>
      <c r="AJ62" s="113"/>
      <c r="AK62" s="113"/>
      <c r="AL62" s="114"/>
      <c r="AM62" s="115"/>
      <c r="AO62" s="34"/>
      <c r="AP62" s="39"/>
      <c r="AR62" s="48"/>
      <c r="AS62" s="113"/>
      <c r="AT62" s="113"/>
      <c r="AU62" s="114"/>
      <c r="AV62" s="115"/>
      <c r="AW62" s="34"/>
      <c r="AX62" s="34"/>
      <c r="AY62" s="39"/>
    </row>
    <row r="63" spans="1:51" x14ac:dyDescent="0.25">
      <c r="A63" s="67"/>
      <c r="C63" s="46"/>
      <c r="G63" s="6"/>
      <c r="K63" s="6"/>
      <c r="M63" s="47"/>
      <c r="O63" s="59"/>
      <c r="P63" s="58"/>
      <c r="Q63" s="60"/>
      <c r="R63" s="58"/>
      <c r="S63" s="58"/>
      <c r="T63" s="61"/>
      <c r="U63" s="63"/>
      <c r="V63" s="64"/>
      <c r="X63" s="111"/>
      <c r="Y63" s="112"/>
      <c r="Z63" s="109"/>
      <c r="AA63" s="110"/>
      <c r="AC63" s="31"/>
      <c r="AD63" s="33"/>
      <c r="AF63" s="107"/>
      <c r="AG63" s="108"/>
      <c r="AI63" s="48"/>
      <c r="AJ63" s="113"/>
      <c r="AK63" s="113"/>
      <c r="AL63" s="114"/>
      <c r="AM63" s="115"/>
      <c r="AO63" s="34"/>
      <c r="AP63" s="39"/>
      <c r="AR63" s="48"/>
      <c r="AS63" s="113"/>
      <c r="AT63" s="113"/>
      <c r="AU63" s="114"/>
      <c r="AV63" s="115"/>
      <c r="AW63" s="34"/>
      <c r="AX63" s="34"/>
      <c r="AY63" s="39"/>
    </row>
    <row r="64" spans="1:51" ht="16.5" customHeight="1" x14ac:dyDescent="0.25">
      <c r="A64" s="67"/>
      <c r="C64" s="46"/>
      <c r="G64" s="6"/>
      <c r="K64" s="6"/>
      <c r="M64" s="47"/>
      <c r="O64" s="59"/>
      <c r="P64" s="58"/>
      <c r="Q64" s="60"/>
      <c r="R64" s="58"/>
      <c r="S64" s="58"/>
      <c r="T64" s="61"/>
      <c r="U64" s="63"/>
      <c r="V64" s="64"/>
      <c r="X64" s="111"/>
      <c r="Y64" s="112"/>
      <c r="Z64" s="109"/>
      <c r="AA64" s="110"/>
      <c r="AC64" s="31"/>
      <c r="AD64" s="33"/>
      <c r="AF64" s="107"/>
      <c r="AG64" s="108"/>
      <c r="AI64" s="48"/>
      <c r="AJ64" s="113"/>
      <c r="AK64" s="113"/>
      <c r="AL64" s="114"/>
      <c r="AM64" s="115"/>
      <c r="AO64" s="34"/>
      <c r="AP64" s="39"/>
      <c r="AR64" s="48"/>
      <c r="AS64" s="113"/>
      <c r="AT64" s="113"/>
      <c r="AU64" s="114"/>
      <c r="AV64" s="115"/>
      <c r="AW64" s="34"/>
      <c r="AX64" s="34"/>
      <c r="AY64" s="39"/>
    </row>
    <row r="65" spans="1:51" x14ac:dyDescent="0.25">
      <c r="A65" s="67"/>
      <c r="C65" s="46"/>
      <c r="G65" s="6"/>
      <c r="K65" s="6"/>
      <c r="M65" s="47"/>
      <c r="O65" s="59"/>
      <c r="P65" s="58"/>
      <c r="Q65" s="60"/>
      <c r="R65" s="58"/>
      <c r="S65" s="58"/>
      <c r="T65" s="61"/>
      <c r="U65" s="63"/>
      <c r="V65" s="64"/>
      <c r="X65" s="111"/>
      <c r="Y65" s="112"/>
      <c r="Z65" s="109"/>
      <c r="AA65" s="110"/>
      <c r="AC65" s="31"/>
      <c r="AD65" s="33"/>
      <c r="AF65" s="107"/>
      <c r="AG65" s="108"/>
      <c r="AI65" s="48"/>
      <c r="AJ65" s="113"/>
      <c r="AK65" s="113"/>
      <c r="AL65" s="114"/>
      <c r="AM65" s="115"/>
      <c r="AO65" s="34"/>
      <c r="AP65" s="39"/>
      <c r="AR65" s="48"/>
      <c r="AS65" s="113"/>
      <c r="AT65" s="113"/>
      <c r="AU65" s="114"/>
      <c r="AV65" s="115"/>
      <c r="AW65" s="34"/>
      <c r="AX65" s="34"/>
      <c r="AY65" s="39"/>
    </row>
    <row r="66" spans="1:51" x14ac:dyDescent="0.25">
      <c r="A66" s="67"/>
      <c r="C66" s="46"/>
      <c r="G66" s="6"/>
      <c r="K66" s="6"/>
      <c r="M66" s="47"/>
      <c r="O66" s="59"/>
      <c r="P66" s="58"/>
      <c r="Q66" s="60"/>
      <c r="R66" s="58"/>
      <c r="S66" s="58"/>
      <c r="T66" s="61"/>
      <c r="U66" s="63"/>
      <c r="V66" s="64"/>
      <c r="X66" s="111"/>
      <c r="Y66" s="112"/>
      <c r="Z66" s="109"/>
      <c r="AA66" s="110"/>
      <c r="AC66" s="31"/>
      <c r="AD66" s="33"/>
      <c r="AF66" s="107"/>
      <c r="AG66" s="108"/>
      <c r="AI66" s="48"/>
      <c r="AJ66" s="113"/>
      <c r="AK66" s="113"/>
      <c r="AL66" s="114"/>
      <c r="AM66" s="115"/>
      <c r="AO66" s="34"/>
      <c r="AP66" s="39"/>
      <c r="AR66" s="48"/>
      <c r="AS66" s="113"/>
      <c r="AT66" s="113"/>
      <c r="AU66" s="114"/>
      <c r="AV66" s="115"/>
      <c r="AW66" s="34"/>
      <c r="AX66" s="34"/>
      <c r="AY66" s="39"/>
    </row>
    <row r="67" spans="1:51" x14ac:dyDescent="0.25">
      <c r="A67" s="67"/>
      <c r="C67" s="46"/>
      <c r="G67" s="6"/>
      <c r="K67" s="6"/>
      <c r="M67" s="47"/>
      <c r="O67" s="59"/>
      <c r="P67" s="58"/>
      <c r="Q67" s="60"/>
      <c r="R67" s="58"/>
      <c r="S67" s="58"/>
      <c r="T67" s="61"/>
      <c r="U67" s="63"/>
      <c r="V67" s="64"/>
      <c r="X67" s="111"/>
      <c r="Y67" s="112"/>
      <c r="Z67" s="109"/>
      <c r="AA67" s="110"/>
      <c r="AC67" s="31"/>
      <c r="AD67" s="33"/>
      <c r="AF67" s="107"/>
      <c r="AG67" s="108"/>
      <c r="AI67" s="48"/>
      <c r="AJ67" s="113"/>
      <c r="AK67" s="113"/>
      <c r="AL67" s="114"/>
      <c r="AM67" s="115"/>
      <c r="AO67" s="34"/>
      <c r="AP67" s="39"/>
      <c r="AR67" s="48"/>
      <c r="AS67" s="113"/>
      <c r="AT67" s="113"/>
      <c r="AU67" s="114"/>
      <c r="AV67" s="115"/>
      <c r="AW67" s="34"/>
      <c r="AX67" s="34"/>
      <c r="AY67" s="39"/>
    </row>
    <row r="68" spans="1:51" x14ac:dyDescent="0.25">
      <c r="A68" s="67"/>
      <c r="C68" s="46"/>
      <c r="G68" s="6"/>
      <c r="K68" s="6"/>
      <c r="M68" s="47"/>
      <c r="O68" s="59"/>
      <c r="P68" s="58"/>
      <c r="Q68" s="60"/>
      <c r="R68" s="58"/>
      <c r="S68" s="58"/>
      <c r="T68" s="61"/>
      <c r="U68" s="63"/>
      <c r="V68" s="64"/>
      <c r="X68" s="111"/>
      <c r="Y68" s="112"/>
      <c r="Z68" s="109"/>
      <c r="AA68" s="110"/>
      <c r="AC68" s="31"/>
      <c r="AD68" s="33"/>
      <c r="AF68" s="107"/>
      <c r="AG68" s="108"/>
      <c r="AI68" s="48"/>
      <c r="AJ68" s="113"/>
      <c r="AK68" s="113"/>
      <c r="AL68" s="114"/>
      <c r="AM68" s="115"/>
      <c r="AO68" s="34"/>
      <c r="AP68" s="39"/>
      <c r="AR68" s="48"/>
      <c r="AS68" s="113"/>
      <c r="AT68" s="113"/>
      <c r="AU68" s="114"/>
      <c r="AV68" s="115"/>
      <c r="AW68" s="34"/>
      <c r="AX68" s="34"/>
      <c r="AY68" s="39"/>
    </row>
    <row r="69" spans="1:51" x14ac:dyDescent="0.25">
      <c r="A69" s="67"/>
      <c r="C69" s="46"/>
      <c r="G69" s="6"/>
      <c r="K69" s="6"/>
      <c r="M69" s="47"/>
      <c r="O69" s="59"/>
      <c r="P69" s="58"/>
      <c r="Q69" s="60"/>
      <c r="R69" s="58"/>
      <c r="S69" s="58"/>
      <c r="T69" s="61"/>
      <c r="U69" s="63"/>
      <c r="V69" s="64"/>
      <c r="X69" s="111"/>
      <c r="Y69" s="112"/>
      <c r="Z69" s="109"/>
      <c r="AA69" s="110"/>
      <c r="AC69" s="31"/>
      <c r="AD69" s="33"/>
      <c r="AF69" s="107"/>
      <c r="AG69" s="108"/>
      <c r="AI69" s="48"/>
      <c r="AJ69" s="113"/>
      <c r="AK69" s="113"/>
      <c r="AL69" s="114"/>
      <c r="AM69" s="115"/>
      <c r="AO69" s="34"/>
      <c r="AP69" s="39"/>
      <c r="AR69" s="48"/>
      <c r="AS69" s="113"/>
      <c r="AT69" s="113"/>
      <c r="AU69" s="114"/>
      <c r="AV69" s="115"/>
      <c r="AW69" s="34"/>
      <c r="AX69" s="34"/>
      <c r="AY69" s="39"/>
    </row>
    <row r="70" spans="1:51" x14ac:dyDescent="0.25">
      <c r="A70" s="67"/>
      <c r="C70" s="46"/>
      <c r="G70" s="6"/>
      <c r="K70" s="6"/>
      <c r="M70" s="47"/>
      <c r="O70" s="59"/>
      <c r="P70" s="58"/>
      <c r="Q70" s="60"/>
      <c r="R70" s="58"/>
      <c r="S70" s="58"/>
      <c r="T70" s="61"/>
      <c r="U70" s="63"/>
      <c r="V70" s="64"/>
      <c r="X70" s="111"/>
      <c r="Y70" s="112"/>
      <c r="Z70" s="109"/>
      <c r="AA70" s="110"/>
      <c r="AC70" s="31"/>
      <c r="AD70" s="33"/>
      <c r="AF70" s="107"/>
      <c r="AG70" s="108"/>
      <c r="AI70" s="48"/>
      <c r="AJ70" s="113"/>
      <c r="AK70" s="113"/>
      <c r="AL70" s="114"/>
      <c r="AM70" s="115"/>
      <c r="AO70" s="34"/>
      <c r="AP70" s="39"/>
      <c r="AR70" s="48"/>
      <c r="AS70" s="113"/>
      <c r="AT70" s="113"/>
      <c r="AU70" s="114"/>
      <c r="AV70" s="115"/>
      <c r="AW70" s="34"/>
      <c r="AX70" s="34"/>
      <c r="AY70" s="39"/>
    </row>
    <row r="71" spans="1:51" x14ac:dyDescent="0.25">
      <c r="A71" s="67"/>
      <c r="C71" s="46"/>
      <c r="G71" s="6"/>
      <c r="K71" s="6"/>
      <c r="M71" s="47"/>
      <c r="O71" s="59"/>
      <c r="P71" s="58"/>
      <c r="Q71" s="60"/>
      <c r="R71" s="58"/>
      <c r="S71" s="58"/>
      <c r="T71" s="61"/>
      <c r="U71" s="63"/>
      <c r="V71" s="64"/>
      <c r="X71" s="111"/>
      <c r="Y71" s="112"/>
      <c r="Z71" s="109"/>
      <c r="AA71" s="110"/>
      <c r="AC71" s="31"/>
      <c r="AD71" s="33"/>
      <c r="AF71" s="107"/>
      <c r="AG71" s="108"/>
      <c r="AI71" s="48"/>
      <c r="AJ71" s="113"/>
      <c r="AK71" s="113"/>
      <c r="AL71" s="114"/>
      <c r="AM71" s="115"/>
      <c r="AO71" s="34"/>
      <c r="AP71" s="39"/>
      <c r="AR71" s="48"/>
      <c r="AS71" s="113"/>
      <c r="AT71" s="113"/>
      <c r="AU71" s="114"/>
      <c r="AV71" s="115"/>
      <c r="AW71" s="34"/>
      <c r="AX71" s="34"/>
      <c r="AY71" s="39"/>
    </row>
    <row r="72" spans="1:51" x14ac:dyDescent="0.25">
      <c r="A72" s="67"/>
      <c r="C72" s="46"/>
      <c r="G72" s="6"/>
      <c r="K72" s="6"/>
      <c r="M72" s="47"/>
      <c r="O72" s="59"/>
      <c r="P72" s="58"/>
      <c r="Q72" s="60"/>
      <c r="R72" s="58"/>
      <c r="S72" s="58"/>
      <c r="T72" s="61"/>
      <c r="U72" s="63"/>
      <c r="V72" s="64"/>
      <c r="X72" s="111"/>
      <c r="Y72" s="112"/>
      <c r="Z72" s="109"/>
      <c r="AA72" s="110"/>
      <c r="AC72" s="31"/>
      <c r="AD72" s="33"/>
      <c r="AF72" s="107"/>
      <c r="AG72" s="108"/>
      <c r="AI72" s="48"/>
      <c r="AJ72" s="113"/>
      <c r="AK72" s="113"/>
      <c r="AL72" s="114"/>
      <c r="AM72" s="115"/>
      <c r="AO72" s="34"/>
      <c r="AP72" s="39"/>
      <c r="AR72" s="48"/>
      <c r="AS72" s="113"/>
      <c r="AT72" s="113"/>
      <c r="AU72" s="114"/>
      <c r="AV72" s="115"/>
      <c r="AW72" s="34"/>
      <c r="AX72" s="34"/>
      <c r="AY72" s="39"/>
    </row>
    <row r="73" spans="1:51" x14ac:dyDescent="0.25">
      <c r="A73" s="67"/>
      <c r="C73" s="46"/>
      <c r="G73" s="6"/>
      <c r="K73" s="6"/>
      <c r="M73" s="47"/>
      <c r="O73" s="59"/>
      <c r="P73" s="58"/>
      <c r="Q73" s="60"/>
      <c r="R73" s="58"/>
      <c r="S73" s="58"/>
      <c r="T73" s="61"/>
      <c r="U73" s="63"/>
      <c r="V73" s="64"/>
      <c r="X73" s="111"/>
      <c r="Y73" s="112"/>
      <c r="Z73" s="109"/>
      <c r="AA73" s="110"/>
      <c r="AC73" s="31"/>
      <c r="AD73" s="33"/>
      <c r="AF73" s="107"/>
      <c r="AG73" s="108"/>
      <c r="AI73" s="48"/>
      <c r="AJ73" s="113"/>
      <c r="AK73" s="113"/>
      <c r="AL73" s="114"/>
      <c r="AM73" s="115"/>
      <c r="AO73" s="34"/>
      <c r="AP73" s="39"/>
      <c r="AR73" s="48"/>
      <c r="AS73" s="113"/>
      <c r="AT73" s="113"/>
      <c r="AU73" s="114"/>
      <c r="AV73" s="115"/>
      <c r="AW73" s="34"/>
      <c r="AX73" s="34"/>
      <c r="AY73" s="39"/>
    </row>
    <row r="74" spans="1:51" x14ac:dyDescent="0.25">
      <c r="A74" s="67"/>
      <c r="C74" s="46"/>
      <c r="G74" s="6"/>
      <c r="K74" s="6"/>
      <c r="M74" s="47"/>
      <c r="O74" s="59"/>
      <c r="P74" s="58"/>
      <c r="Q74" s="60"/>
      <c r="R74" s="58"/>
      <c r="S74" s="58"/>
      <c r="T74" s="61"/>
      <c r="U74" s="63"/>
      <c r="V74" s="64"/>
      <c r="X74" s="111"/>
      <c r="Y74" s="112"/>
      <c r="Z74" s="109"/>
      <c r="AA74" s="110"/>
      <c r="AC74" s="31"/>
      <c r="AD74" s="33"/>
      <c r="AF74" s="107"/>
      <c r="AG74" s="108"/>
      <c r="AI74" s="48"/>
      <c r="AJ74" s="113"/>
      <c r="AK74" s="113"/>
      <c r="AL74" s="114"/>
      <c r="AM74" s="115"/>
      <c r="AO74" s="34"/>
      <c r="AP74" s="39"/>
      <c r="AR74" s="48"/>
      <c r="AS74" s="113"/>
      <c r="AT74" s="113"/>
      <c r="AU74" s="114"/>
      <c r="AV74" s="115"/>
      <c r="AW74" s="34"/>
      <c r="AX74" s="34"/>
      <c r="AY74" s="39"/>
    </row>
    <row r="75" spans="1:51" ht="15.75" customHeight="1" x14ac:dyDescent="0.25">
      <c r="A75" s="67"/>
      <c r="C75" s="46"/>
      <c r="G75" s="6"/>
      <c r="K75" s="6"/>
      <c r="M75" s="47"/>
      <c r="O75" s="59"/>
      <c r="P75" s="58"/>
      <c r="Q75" s="60"/>
      <c r="R75" s="58"/>
      <c r="S75" s="58"/>
      <c r="T75" s="61"/>
      <c r="U75" s="63"/>
      <c r="V75" s="64"/>
      <c r="X75" s="111"/>
      <c r="Y75" s="112"/>
      <c r="Z75" s="109"/>
      <c r="AA75" s="110"/>
      <c r="AC75" s="31"/>
      <c r="AD75" s="33"/>
      <c r="AF75" s="107"/>
      <c r="AG75" s="108"/>
      <c r="AI75" s="48"/>
      <c r="AJ75" s="113"/>
      <c r="AK75" s="113"/>
      <c r="AL75" s="114"/>
      <c r="AM75" s="115"/>
      <c r="AO75" s="34"/>
      <c r="AP75" s="39"/>
      <c r="AR75" s="48"/>
      <c r="AS75" s="113"/>
      <c r="AT75" s="113"/>
      <c r="AU75" s="114"/>
      <c r="AV75" s="115"/>
      <c r="AW75" s="34"/>
      <c r="AX75" s="34"/>
      <c r="AY75" s="39"/>
    </row>
    <row r="76" spans="1:51" x14ac:dyDescent="0.25">
      <c r="A76" s="67"/>
      <c r="C76" s="46"/>
      <c r="G76" s="6"/>
      <c r="K76" s="6"/>
      <c r="M76" s="47"/>
      <c r="O76" s="59"/>
      <c r="P76" s="58"/>
      <c r="Q76" s="60"/>
      <c r="R76" s="58"/>
      <c r="S76" s="58"/>
      <c r="T76" s="61"/>
      <c r="U76" s="63"/>
      <c r="V76" s="64"/>
      <c r="X76" s="111"/>
      <c r="Y76" s="112"/>
      <c r="Z76" s="109"/>
      <c r="AA76" s="110"/>
      <c r="AC76" s="31"/>
      <c r="AD76" s="33"/>
      <c r="AF76" s="107"/>
      <c r="AG76" s="108"/>
      <c r="AI76" s="48"/>
      <c r="AJ76" s="113"/>
      <c r="AK76" s="113"/>
      <c r="AL76" s="114"/>
      <c r="AM76" s="115"/>
      <c r="AO76" s="34"/>
      <c r="AP76" s="39"/>
      <c r="AR76" s="48"/>
      <c r="AS76" s="113"/>
      <c r="AT76" s="113"/>
      <c r="AU76" s="114"/>
      <c r="AV76" s="115"/>
      <c r="AW76" s="34"/>
      <c r="AX76" s="34"/>
      <c r="AY76" s="39"/>
    </row>
    <row r="77" spans="1:51" ht="16.5" customHeight="1" x14ac:dyDescent="0.25">
      <c r="A77" s="67"/>
      <c r="C77" s="46"/>
      <c r="G77" s="6"/>
      <c r="K77" s="6"/>
      <c r="M77" s="47"/>
      <c r="O77" s="59"/>
      <c r="P77" s="58"/>
      <c r="Q77" s="60"/>
      <c r="R77" s="58"/>
      <c r="S77" s="58"/>
      <c r="T77" s="61"/>
      <c r="U77" s="63"/>
      <c r="V77" s="64"/>
      <c r="X77" s="111"/>
      <c r="Y77" s="112"/>
      <c r="Z77" s="109"/>
      <c r="AA77" s="110"/>
      <c r="AC77" s="31"/>
      <c r="AD77" s="33"/>
      <c r="AF77" s="107"/>
      <c r="AG77" s="108"/>
      <c r="AI77" s="48"/>
      <c r="AJ77" s="113"/>
      <c r="AK77" s="113"/>
      <c r="AL77" s="114"/>
      <c r="AM77" s="115"/>
      <c r="AO77" s="34"/>
      <c r="AP77" s="39"/>
      <c r="AR77" s="48"/>
      <c r="AS77" s="113"/>
      <c r="AT77" s="113"/>
      <c r="AU77" s="114"/>
      <c r="AV77" s="115"/>
      <c r="AW77" s="34"/>
      <c r="AX77" s="34"/>
      <c r="AY77" s="39"/>
    </row>
    <row r="78" spans="1:51" x14ac:dyDescent="0.25">
      <c r="A78" s="67"/>
      <c r="C78" s="46"/>
      <c r="G78" s="6"/>
      <c r="K78" s="6"/>
      <c r="M78" s="47"/>
      <c r="O78" s="59"/>
      <c r="P78" s="58"/>
      <c r="Q78" s="60"/>
      <c r="R78" s="58"/>
      <c r="S78" s="58"/>
      <c r="T78" s="61"/>
      <c r="U78" s="63"/>
      <c r="V78" s="64"/>
      <c r="X78" s="111"/>
      <c r="Y78" s="112"/>
      <c r="Z78" s="109"/>
      <c r="AA78" s="110"/>
      <c r="AC78" s="31"/>
      <c r="AD78" s="33"/>
      <c r="AF78" s="107"/>
      <c r="AG78" s="108"/>
      <c r="AI78" s="48"/>
      <c r="AJ78" s="113"/>
      <c r="AK78" s="113"/>
      <c r="AL78" s="114"/>
      <c r="AM78" s="115"/>
      <c r="AO78" s="34"/>
      <c r="AP78" s="39"/>
      <c r="AR78" s="48"/>
      <c r="AS78" s="113"/>
      <c r="AT78" s="113"/>
      <c r="AU78" s="114"/>
      <c r="AV78" s="115"/>
      <c r="AW78" s="34"/>
      <c r="AX78" s="34"/>
      <c r="AY78" s="39"/>
    </row>
    <row r="79" spans="1:51" x14ac:dyDescent="0.25">
      <c r="A79" s="67"/>
      <c r="C79" s="46"/>
      <c r="G79" s="6"/>
      <c r="K79" s="6"/>
      <c r="M79" s="47"/>
      <c r="O79" s="59"/>
      <c r="P79" s="58"/>
      <c r="Q79" s="60"/>
      <c r="R79" s="58"/>
      <c r="S79" s="58"/>
      <c r="T79" s="61"/>
      <c r="U79" s="63"/>
      <c r="V79" s="64"/>
      <c r="X79" s="111"/>
      <c r="Y79" s="112"/>
      <c r="Z79" s="109"/>
      <c r="AA79" s="110"/>
      <c r="AC79" s="31"/>
      <c r="AD79" s="33"/>
      <c r="AF79" s="107"/>
      <c r="AG79" s="108"/>
      <c r="AI79" s="48"/>
      <c r="AJ79" s="113"/>
      <c r="AK79" s="113"/>
      <c r="AL79" s="114"/>
      <c r="AM79" s="115"/>
      <c r="AO79" s="34"/>
      <c r="AP79" s="39"/>
      <c r="AR79" s="48"/>
      <c r="AS79" s="113"/>
      <c r="AT79" s="113"/>
      <c r="AU79" s="114"/>
      <c r="AV79" s="115"/>
      <c r="AW79" s="34"/>
      <c r="AX79" s="34"/>
      <c r="AY79" s="39"/>
    </row>
    <row r="80" spans="1:51" x14ac:dyDescent="0.25">
      <c r="A80" s="67"/>
      <c r="C80" s="46"/>
      <c r="G80" s="6"/>
      <c r="K80" s="6"/>
      <c r="M80" s="47"/>
      <c r="O80" s="59"/>
      <c r="P80" s="58"/>
      <c r="Q80" s="60"/>
      <c r="R80" s="58"/>
      <c r="S80" s="58"/>
      <c r="T80" s="61"/>
      <c r="U80" s="63"/>
      <c r="V80" s="64"/>
      <c r="X80" s="111"/>
      <c r="Y80" s="112"/>
      <c r="Z80" s="109"/>
      <c r="AA80" s="110"/>
      <c r="AC80" s="31"/>
      <c r="AD80" s="33"/>
      <c r="AF80" s="107"/>
      <c r="AG80" s="108"/>
      <c r="AI80" s="48"/>
      <c r="AJ80" s="113"/>
      <c r="AK80" s="113"/>
      <c r="AL80" s="114"/>
      <c r="AM80" s="115"/>
      <c r="AO80" s="34"/>
      <c r="AP80" s="39"/>
      <c r="AR80" s="48"/>
      <c r="AS80" s="113"/>
      <c r="AT80" s="113"/>
      <c r="AU80" s="114"/>
      <c r="AV80" s="115"/>
      <c r="AW80" s="34"/>
      <c r="AX80" s="34"/>
      <c r="AY80" s="39"/>
    </row>
    <row r="81" spans="1:51" x14ac:dyDescent="0.25">
      <c r="A81" s="67"/>
      <c r="C81" s="46"/>
      <c r="G81" s="6"/>
      <c r="K81" s="6"/>
      <c r="M81" s="47"/>
      <c r="O81" s="59"/>
      <c r="P81" s="58"/>
      <c r="Q81" s="60"/>
      <c r="R81" s="58"/>
      <c r="S81" s="58"/>
      <c r="T81" s="61"/>
      <c r="U81" s="63"/>
      <c r="V81" s="64"/>
      <c r="X81" s="111"/>
      <c r="Y81" s="112"/>
      <c r="Z81" s="109"/>
      <c r="AA81" s="110"/>
      <c r="AC81" s="31"/>
      <c r="AD81" s="33"/>
      <c r="AF81" s="107"/>
      <c r="AG81" s="108"/>
      <c r="AI81" s="48"/>
      <c r="AJ81" s="113"/>
      <c r="AK81" s="113"/>
      <c r="AL81" s="114"/>
      <c r="AM81" s="115"/>
      <c r="AO81" s="34"/>
      <c r="AP81" s="39"/>
      <c r="AR81" s="48"/>
      <c r="AS81" s="113"/>
      <c r="AT81" s="113"/>
      <c r="AU81" s="114"/>
      <c r="AV81" s="115"/>
      <c r="AW81" s="34"/>
      <c r="AX81" s="34"/>
      <c r="AY81" s="39"/>
    </row>
    <row r="82" spans="1:51" x14ac:dyDescent="0.25">
      <c r="A82" s="67"/>
      <c r="C82" s="46"/>
      <c r="G82" s="6"/>
      <c r="K82" s="6"/>
      <c r="M82" s="47"/>
      <c r="O82" s="59"/>
      <c r="P82" s="58"/>
      <c r="Q82" s="60"/>
      <c r="R82" s="58"/>
      <c r="S82" s="58"/>
      <c r="T82" s="61"/>
      <c r="U82" s="63"/>
      <c r="V82" s="64"/>
      <c r="X82" s="111"/>
      <c r="Y82" s="112"/>
      <c r="Z82" s="109"/>
      <c r="AA82" s="110"/>
      <c r="AC82" s="31"/>
      <c r="AD82" s="33"/>
      <c r="AF82" s="107"/>
      <c r="AG82" s="108"/>
      <c r="AI82" s="48"/>
      <c r="AJ82" s="113"/>
      <c r="AK82" s="113"/>
      <c r="AL82" s="114"/>
      <c r="AM82" s="115"/>
      <c r="AO82" s="34"/>
      <c r="AP82" s="39"/>
      <c r="AR82" s="48"/>
      <c r="AS82" s="113"/>
      <c r="AT82" s="113"/>
      <c r="AU82" s="114"/>
      <c r="AV82" s="115"/>
      <c r="AW82" s="34"/>
      <c r="AX82" s="34"/>
      <c r="AY82" s="39"/>
    </row>
    <row r="83" spans="1:51" x14ac:dyDescent="0.25">
      <c r="A83" s="67"/>
      <c r="C83" s="46"/>
      <c r="G83" s="6"/>
      <c r="K83" s="6"/>
      <c r="M83" s="47"/>
      <c r="O83" s="59"/>
      <c r="P83" s="58"/>
      <c r="Q83" s="60"/>
      <c r="R83" s="58"/>
      <c r="S83" s="58"/>
      <c r="T83" s="61"/>
      <c r="U83" s="63"/>
      <c r="V83" s="64"/>
      <c r="X83" s="111"/>
      <c r="Y83" s="112"/>
      <c r="Z83" s="109"/>
      <c r="AA83" s="110"/>
      <c r="AC83" s="31"/>
      <c r="AD83" s="33"/>
      <c r="AF83" s="107"/>
      <c r="AG83" s="108"/>
      <c r="AI83" s="48"/>
      <c r="AJ83" s="113"/>
      <c r="AK83" s="113"/>
      <c r="AL83" s="114"/>
      <c r="AM83" s="115"/>
      <c r="AO83" s="34"/>
      <c r="AP83" s="39"/>
      <c r="AR83" s="48"/>
      <c r="AS83" s="113"/>
      <c r="AT83" s="113"/>
      <c r="AU83" s="114"/>
      <c r="AV83" s="115"/>
      <c r="AW83" s="34"/>
      <c r="AX83" s="34"/>
      <c r="AY83" s="39"/>
    </row>
    <row r="84" spans="1:51" x14ac:dyDescent="0.25">
      <c r="A84" s="67"/>
      <c r="C84" s="46"/>
      <c r="G84" s="6"/>
      <c r="K84" s="6"/>
      <c r="M84" s="47"/>
      <c r="O84" s="59"/>
      <c r="P84" s="58"/>
      <c r="Q84" s="60"/>
      <c r="R84" s="58"/>
      <c r="S84" s="58"/>
      <c r="T84" s="61"/>
      <c r="U84" s="63"/>
      <c r="V84" s="64"/>
      <c r="X84" s="111"/>
      <c r="Y84" s="112"/>
      <c r="Z84" s="109"/>
      <c r="AA84" s="110"/>
      <c r="AC84" s="31"/>
      <c r="AD84" s="33"/>
      <c r="AF84" s="107"/>
      <c r="AG84" s="108"/>
      <c r="AI84" s="48"/>
      <c r="AJ84" s="113"/>
      <c r="AK84" s="113"/>
      <c r="AL84" s="114"/>
      <c r="AM84" s="115"/>
      <c r="AO84" s="34"/>
      <c r="AP84" s="39"/>
      <c r="AR84" s="48"/>
      <c r="AS84" s="113"/>
      <c r="AT84" s="113"/>
      <c r="AU84" s="114"/>
      <c r="AV84" s="115"/>
      <c r="AW84" s="34"/>
      <c r="AX84" s="34"/>
      <c r="AY84" s="39"/>
    </row>
    <row r="85" spans="1:51" x14ac:dyDescent="0.25">
      <c r="A85" s="67"/>
      <c r="C85" s="46"/>
      <c r="G85" s="6"/>
      <c r="K85" s="6"/>
      <c r="M85" s="47"/>
      <c r="O85" s="59"/>
      <c r="P85" s="58"/>
      <c r="Q85" s="60"/>
      <c r="R85" s="58"/>
      <c r="S85" s="58"/>
      <c r="T85" s="61"/>
      <c r="U85" s="63"/>
      <c r="V85" s="64"/>
      <c r="X85" s="111"/>
      <c r="Y85" s="112"/>
      <c r="Z85" s="109"/>
      <c r="AA85" s="110"/>
      <c r="AC85" s="31"/>
      <c r="AD85" s="33"/>
      <c r="AF85" s="107"/>
      <c r="AG85" s="108"/>
      <c r="AI85" s="48"/>
      <c r="AJ85" s="113"/>
      <c r="AK85" s="113"/>
      <c r="AL85" s="114"/>
      <c r="AM85" s="115"/>
      <c r="AO85" s="34"/>
      <c r="AP85" s="39"/>
      <c r="AR85" s="48"/>
      <c r="AS85" s="113"/>
      <c r="AT85" s="113"/>
      <c r="AU85" s="114"/>
      <c r="AV85" s="115"/>
      <c r="AW85" s="34"/>
      <c r="AX85" s="34"/>
      <c r="AY85" s="39"/>
    </row>
    <row r="86" spans="1:51" x14ac:dyDescent="0.25">
      <c r="A86" s="67"/>
      <c r="C86" s="46"/>
      <c r="G86" s="6"/>
      <c r="K86" s="6"/>
      <c r="M86" s="47"/>
      <c r="O86" s="59"/>
      <c r="P86" s="58"/>
      <c r="Q86" s="60"/>
      <c r="R86" s="58"/>
      <c r="S86" s="58"/>
      <c r="T86" s="61"/>
      <c r="U86" s="63"/>
      <c r="V86" s="64"/>
      <c r="X86" s="111"/>
      <c r="Y86" s="112"/>
      <c r="Z86" s="109"/>
      <c r="AA86" s="110"/>
      <c r="AC86" s="31"/>
      <c r="AD86" s="33"/>
      <c r="AF86" s="107"/>
      <c r="AG86" s="108"/>
      <c r="AI86" s="48"/>
      <c r="AJ86" s="113"/>
      <c r="AK86" s="113"/>
      <c r="AL86" s="114"/>
      <c r="AM86" s="115"/>
      <c r="AO86" s="34"/>
      <c r="AP86" s="39"/>
      <c r="AR86" s="48"/>
      <c r="AS86" s="113"/>
      <c r="AT86" s="113"/>
      <c r="AU86" s="114"/>
      <c r="AV86" s="115"/>
      <c r="AW86" s="34"/>
      <c r="AX86" s="34"/>
      <c r="AY86" s="39"/>
    </row>
    <row r="87" spans="1:51" x14ac:dyDescent="0.25">
      <c r="A87" s="67"/>
      <c r="C87" s="46"/>
      <c r="G87" s="6"/>
      <c r="K87" s="6"/>
      <c r="M87" s="47"/>
      <c r="O87" s="59"/>
      <c r="P87" s="58"/>
      <c r="Q87" s="60"/>
      <c r="R87" s="58"/>
      <c r="S87" s="58"/>
      <c r="T87" s="61"/>
      <c r="U87" s="63"/>
      <c r="V87" s="64"/>
      <c r="X87" s="111"/>
      <c r="Y87" s="112"/>
      <c r="Z87" s="109"/>
      <c r="AA87" s="110"/>
      <c r="AC87" s="31"/>
      <c r="AD87" s="33"/>
      <c r="AF87" s="107"/>
      <c r="AG87" s="108"/>
      <c r="AI87" s="48"/>
      <c r="AJ87" s="113"/>
      <c r="AK87" s="113"/>
      <c r="AL87" s="114"/>
      <c r="AM87" s="115"/>
      <c r="AO87" s="34"/>
      <c r="AP87" s="39"/>
      <c r="AR87" s="48"/>
      <c r="AS87" s="113"/>
      <c r="AT87" s="113"/>
      <c r="AU87" s="114"/>
      <c r="AV87" s="115"/>
      <c r="AW87" s="34"/>
      <c r="AX87" s="34"/>
      <c r="AY87" s="39"/>
    </row>
    <row r="88" spans="1:51" ht="15.75" customHeight="1" x14ac:dyDescent="0.25">
      <c r="A88" s="67"/>
      <c r="C88" s="46"/>
      <c r="G88" s="6"/>
      <c r="K88" s="6"/>
      <c r="M88" s="47"/>
      <c r="O88" s="59"/>
      <c r="P88" s="58"/>
      <c r="Q88" s="60"/>
      <c r="R88" s="58"/>
      <c r="S88" s="58"/>
      <c r="T88" s="61"/>
      <c r="U88" s="63"/>
      <c r="V88" s="64"/>
      <c r="X88" s="111"/>
      <c r="Y88" s="112"/>
      <c r="Z88" s="109"/>
      <c r="AA88" s="110"/>
      <c r="AC88" s="31"/>
      <c r="AD88" s="33"/>
      <c r="AF88" s="107"/>
      <c r="AG88" s="108"/>
      <c r="AI88" s="48"/>
      <c r="AJ88" s="113"/>
      <c r="AK88" s="113"/>
      <c r="AL88" s="114"/>
      <c r="AM88" s="115"/>
      <c r="AO88" s="34"/>
      <c r="AP88" s="39"/>
      <c r="AR88" s="48"/>
      <c r="AS88" s="113"/>
      <c r="AT88" s="113"/>
      <c r="AU88" s="114"/>
      <c r="AV88" s="115"/>
      <c r="AW88" s="34"/>
      <c r="AX88" s="34"/>
      <c r="AY88" s="39"/>
    </row>
    <row r="89" spans="1:51" x14ac:dyDescent="0.25">
      <c r="A89" s="67"/>
      <c r="C89" s="46"/>
      <c r="G89" s="6"/>
      <c r="K89" s="6"/>
      <c r="M89" s="47"/>
      <c r="O89" s="59"/>
      <c r="P89" s="58"/>
      <c r="Q89" s="60"/>
      <c r="R89" s="58"/>
      <c r="S89" s="58"/>
      <c r="T89" s="61"/>
      <c r="U89" s="63"/>
      <c r="V89" s="64"/>
      <c r="X89" s="111"/>
      <c r="Y89" s="112"/>
      <c r="Z89" s="109"/>
      <c r="AA89" s="110"/>
      <c r="AC89" s="31"/>
      <c r="AD89" s="33"/>
      <c r="AF89" s="107"/>
      <c r="AG89" s="108"/>
      <c r="AI89" s="48"/>
      <c r="AJ89" s="113"/>
      <c r="AK89" s="113"/>
      <c r="AL89" s="114"/>
      <c r="AM89" s="115"/>
      <c r="AO89" s="34"/>
      <c r="AP89" s="39"/>
      <c r="AR89" s="48"/>
      <c r="AS89" s="113"/>
      <c r="AT89" s="113"/>
      <c r="AU89" s="114"/>
      <c r="AV89" s="115"/>
      <c r="AW89" s="34"/>
      <c r="AX89" s="34"/>
      <c r="AY89" s="39"/>
    </row>
    <row r="90" spans="1:51" ht="16.5" customHeight="1" x14ac:dyDescent="0.25">
      <c r="A90" s="67"/>
      <c r="C90" s="46"/>
      <c r="G90" s="6"/>
      <c r="K90" s="6"/>
      <c r="M90" s="47"/>
      <c r="O90" s="59"/>
      <c r="P90" s="58"/>
      <c r="Q90" s="60"/>
      <c r="R90" s="58"/>
      <c r="S90" s="58"/>
      <c r="T90" s="61"/>
      <c r="U90" s="63"/>
      <c r="V90" s="64"/>
      <c r="X90" s="111"/>
      <c r="Y90" s="112"/>
      <c r="Z90" s="109"/>
      <c r="AA90" s="110"/>
      <c r="AC90" s="31"/>
      <c r="AD90" s="33"/>
      <c r="AF90" s="107"/>
      <c r="AG90" s="108"/>
      <c r="AI90" s="48"/>
      <c r="AJ90" s="113"/>
      <c r="AK90" s="113"/>
      <c r="AL90" s="114"/>
      <c r="AM90" s="115"/>
      <c r="AO90" s="34"/>
      <c r="AP90" s="39"/>
      <c r="AR90" s="48"/>
      <c r="AS90" s="113"/>
      <c r="AT90" s="113"/>
      <c r="AU90" s="114"/>
      <c r="AV90" s="115"/>
      <c r="AW90" s="34"/>
      <c r="AX90" s="34"/>
      <c r="AY90" s="39"/>
    </row>
    <row r="91" spans="1:51" x14ac:dyDescent="0.25">
      <c r="A91" s="67"/>
      <c r="C91" s="46"/>
      <c r="G91" s="6"/>
      <c r="K91" s="6"/>
      <c r="M91" s="47"/>
      <c r="O91" s="59"/>
      <c r="P91" s="58"/>
      <c r="Q91" s="60"/>
      <c r="R91" s="58"/>
      <c r="S91" s="58"/>
      <c r="T91" s="61"/>
      <c r="U91" s="63"/>
      <c r="V91" s="64"/>
      <c r="X91" s="111"/>
      <c r="Y91" s="112"/>
      <c r="Z91" s="109"/>
      <c r="AA91" s="110"/>
      <c r="AC91" s="31"/>
      <c r="AD91" s="33"/>
      <c r="AF91" s="107"/>
      <c r="AG91" s="108"/>
      <c r="AI91" s="48"/>
      <c r="AJ91" s="113"/>
      <c r="AK91" s="113"/>
      <c r="AL91" s="114"/>
      <c r="AM91" s="115"/>
      <c r="AO91" s="34"/>
      <c r="AP91" s="39"/>
      <c r="AR91" s="48"/>
      <c r="AS91" s="113"/>
      <c r="AT91" s="113"/>
      <c r="AU91" s="114"/>
      <c r="AV91" s="115"/>
      <c r="AW91" s="34"/>
      <c r="AX91" s="34"/>
      <c r="AY91" s="39"/>
    </row>
    <row r="92" spans="1:51" x14ac:dyDescent="0.25">
      <c r="A92" s="67"/>
      <c r="C92" s="46"/>
      <c r="G92" s="6"/>
      <c r="K92" s="6"/>
      <c r="M92" s="47"/>
      <c r="O92" s="59"/>
      <c r="P92" s="58"/>
      <c r="Q92" s="60"/>
      <c r="R92" s="58"/>
      <c r="S92" s="58"/>
      <c r="T92" s="61"/>
      <c r="U92" s="63"/>
      <c r="V92" s="64"/>
      <c r="X92" s="111"/>
      <c r="Y92" s="112"/>
      <c r="Z92" s="109"/>
      <c r="AA92" s="110"/>
      <c r="AC92" s="31"/>
      <c r="AD92" s="33"/>
      <c r="AF92" s="107"/>
      <c r="AG92" s="108"/>
      <c r="AI92" s="48"/>
      <c r="AJ92" s="113"/>
      <c r="AK92" s="113"/>
      <c r="AL92" s="114"/>
      <c r="AM92" s="115"/>
      <c r="AO92" s="34"/>
      <c r="AP92" s="39"/>
      <c r="AR92" s="48"/>
      <c r="AS92" s="113"/>
      <c r="AT92" s="113"/>
      <c r="AU92" s="114"/>
      <c r="AV92" s="115"/>
      <c r="AW92" s="34"/>
      <c r="AX92" s="34"/>
      <c r="AY92" s="39"/>
    </row>
    <row r="93" spans="1:51" x14ac:dyDescent="0.25">
      <c r="A93" s="67"/>
      <c r="C93" s="46"/>
      <c r="G93" s="6"/>
      <c r="K93" s="6"/>
      <c r="M93" s="47"/>
      <c r="O93" s="59"/>
      <c r="P93" s="58"/>
      <c r="Q93" s="60"/>
      <c r="R93" s="58"/>
      <c r="S93" s="58"/>
      <c r="T93" s="61"/>
      <c r="U93" s="63"/>
      <c r="V93" s="64"/>
      <c r="X93" s="111"/>
      <c r="Y93" s="112"/>
      <c r="Z93" s="109"/>
      <c r="AA93" s="110"/>
      <c r="AC93" s="31"/>
      <c r="AD93" s="33"/>
      <c r="AF93" s="107"/>
      <c r="AG93" s="108"/>
      <c r="AI93" s="48"/>
      <c r="AJ93" s="113"/>
      <c r="AK93" s="113"/>
      <c r="AL93" s="114"/>
      <c r="AM93" s="115"/>
      <c r="AO93" s="34"/>
      <c r="AP93" s="39"/>
      <c r="AR93" s="48"/>
      <c r="AS93" s="113"/>
      <c r="AT93" s="113"/>
      <c r="AU93" s="114"/>
      <c r="AV93" s="115"/>
      <c r="AW93" s="34"/>
      <c r="AX93" s="34"/>
      <c r="AY93" s="39"/>
    </row>
    <row r="94" spans="1:51" x14ac:dyDescent="0.25">
      <c r="A94" s="67"/>
      <c r="C94" s="46"/>
      <c r="G94" s="6"/>
      <c r="K94" s="6"/>
      <c r="M94" s="47"/>
      <c r="O94" s="59"/>
      <c r="P94" s="58"/>
      <c r="Q94" s="60"/>
      <c r="R94" s="58"/>
      <c r="S94" s="58"/>
      <c r="T94" s="61"/>
      <c r="U94" s="63"/>
      <c r="V94" s="64"/>
      <c r="X94" s="111"/>
      <c r="Y94" s="112"/>
      <c r="Z94" s="109"/>
      <c r="AA94" s="110"/>
      <c r="AC94" s="31"/>
      <c r="AD94" s="33"/>
      <c r="AF94" s="107"/>
      <c r="AG94" s="108"/>
      <c r="AI94" s="48"/>
      <c r="AJ94" s="113"/>
      <c r="AK94" s="113"/>
      <c r="AL94" s="114"/>
      <c r="AM94" s="115"/>
      <c r="AO94" s="34"/>
      <c r="AP94" s="39"/>
      <c r="AR94" s="48"/>
      <c r="AS94" s="113"/>
      <c r="AT94" s="113"/>
      <c r="AU94" s="114"/>
      <c r="AV94" s="115"/>
      <c r="AW94" s="34"/>
      <c r="AX94" s="34"/>
      <c r="AY94" s="39"/>
    </row>
    <row r="95" spans="1:51" x14ac:dyDescent="0.25">
      <c r="A95" s="67"/>
      <c r="C95" s="46"/>
      <c r="G95" s="6"/>
      <c r="K95" s="6"/>
      <c r="M95" s="47"/>
      <c r="O95" s="59"/>
      <c r="P95" s="58"/>
      <c r="Q95" s="60"/>
      <c r="R95" s="58"/>
      <c r="S95" s="58"/>
      <c r="T95" s="61"/>
      <c r="U95" s="63"/>
      <c r="V95" s="64"/>
      <c r="X95" s="111"/>
      <c r="Y95" s="112"/>
      <c r="Z95" s="109"/>
      <c r="AA95" s="110"/>
      <c r="AC95" s="31"/>
      <c r="AD95" s="33"/>
      <c r="AF95" s="107"/>
      <c r="AG95" s="108"/>
      <c r="AI95" s="48"/>
      <c r="AJ95" s="113"/>
      <c r="AK95" s="113"/>
      <c r="AL95" s="114"/>
      <c r="AM95" s="115"/>
      <c r="AO95" s="34"/>
      <c r="AP95" s="39"/>
      <c r="AR95" s="48"/>
      <c r="AS95" s="113"/>
      <c r="AT95" s="113"/>
      <c r="AU95" s="114"/>
      <c r="AV95" s="115"/>
      <c r="AW95" s="34"/>
      <c r="AX95" s="34"/>
      <c r="AY95" s="39"/>
    </row>
    <row r="96" spans="1:51" x14ac:dyDescent="0.25">
      <c r="A96" s="67"/>
      <c r="C96" s="46"/>
      <c r="G96" s="6"/>
      <c r="K96" s="6"/>
      <c r="M96" s="47"/>
      <c r="O96" s="59"/>
      <c r="P96" s="58"/>
      <c r="Q96" s="60"/>
      <c r="R96" s="58"/>
      <c r="S96" s="58"/>
      <c r="T96" s="61"/>
      <c r="U96" s="63"/>
      <c r="V96" s="64"/>
      <c r="X96" s="111"/>
      <c r="Y96" s="112"/>
      <c r="Z96" s="109"/>
      <c r="AA96" s="110"/>
      <c r="AC96" s="31"/>
      <c r="AD96" s="33"/>
      <c r="AF96" s="107"/>
      <c r="AG96" s="108"/>
      <c r="AI96" s="48"/>
      <c r="AJ96" s="113"/>
      <c r="AK96" s="113"/>
      <c r="AL96" s="114"/>
      <c r="AM96" s="115"/>
      <c r="AO96" s="34"/>
      <c r="AP96" s="39"/>
      <c r="AR96" s="48"/>
      <c r="AS96" s="113"/>
      <c r="AT96" s="113"/>
      <c r="AU96" s="114"/>
      <c r="AV96" s="115"/>
      <c r="AW96" s="34"/>
      <c r="AX96" s="34"/>
      <c r="AY96" s="39"/>
    </row>
    <row r="97" spans="1:51" x14ac:dyDescent="0.25">
      <c r="A97" s="67"/>
      <c r="C97" s="46"/>
      <c r="G97" s="6"/>
      <c r="K97" s="6"/>
      <c r="M97" s="47"/>
      <c r="O97" s="59"/>
      <c r="P97" s="58"/>
      <c r="Q97" s="60"/>
      <c r="R97" s="58"/>
      <c r="S97" s="58"/>
      <c r="T97" s="61"/>
      <c r="U97" s="63"/>
      <c r="V97" s="64"/>
      <c r="X97" s="111"/>
      <c r="Y97" s="112"/>
      <c r="Z97" s="109"/>
      <c r="AA97" s="110"/>
      <c r="AC97" s="31"/>
      <c r="AD97" s="33"/>
      <c r="AF97" s="107"/>
      <c r="AG97" s="108"/>
      <c r="AI97" s="48"/>
      <c r="AJ97" s="113"/>
      <c r="AK97" s="113"/>
      <c r="AL97" s="114"/>
      <c r="AM97" s="115"/>
      <c r="AO97" s="34"/>
      <c r="AP97" s="39"/>
      <c r="AR97" s="48"/>
      <c r="AS97" s="113"/>
      <c r="AT97" s="113"/>
      <c r="AU97" s="114"/>
      <c r="AV97" s="115"/>
      <c r="AW97" s="34"/>
      <c r="AX97" s="34"/>
      <c r="AY97" s="39"/>
    </row>
    <row r="98" spans="1:51" x14ac:dyDescent="0.25">
      <c r="A98" s="67"/>
      <c r="C98" s="46"/>
      <c r="G98" s="6"/>
      <c r="K98" s="6"/>
      <c r="M98" s="47"/>
      <c r="O98" s="59"/>
      <c r="P98" s="58"/>
      <c r="Q98" s="60"/>
      <c r="R98" s="58"/>
      <c r="S98" s="58"/>
      <c r="T98" s="61"/>
      <c r="U98" s="63"/>
      <c r="V98" s="64"/>
      <c r="X98" s="111"/>
      <c r="Y98" s="112"/>
      <c r="Z98" s="109"/>
      <c r="AA98" s="110"/>
      <c r="AC98" s="31"/>
      <c r="AD98" s="33"/>
      <c r="AF98" s="107"/>
      <c r="AG98" s="108"/>
      <c r="AI98" s="48"/>
      <c r="AJ98" s="113"/>
      <c r="AK98" s="113"/>
      <c r="AL98" s="114"/>
      <c r="AM98" s="115"/>
      <c r="AO98" s="34"/>
      <c r="AP98" s="39"/>
      <c r="AR98" s="48"/>
      <c r="AS98" s="113"/>
      <c r="AT98" s="113"/>
      <c r="AU98" s="114"/>
      <c r="AV98" s="115"/>
      <c r="AW98" s="34"/>
      <c r="AX98" s="34"/>
      <c r="AY98" s="39"/>
    </row>
    <row r="99" spans="1:51" x14ac:dyDescent="0.25">
      <c r="A99" s="67"/>
      <c r="C99" s="46"/>
      <c r="G99" s="6"/>
      <c r="K99" s="6"/>
      <c r="M99" s="47"/>
      <c r="O99" s="59"/>
      <c r="P99" s="58"/>
      <c r="Q99" s="60"/>
      <c r="R99" s="58"/>
      <c r="S99" s="58"/>
      <c r="T99" s="61"/>
      <c r="U99" s="63"/>
      <c r="V99" s="64"/>
      <c r="X99" s="111"/>
      <c r="Y99" s="112"/>
      <c r="Z99" s="109"/>
      <c r="AA99" s="110"/>
      <c r="AC99" s="31"/>
      <c r="AD99" s="33"/>
      <c r="AF99" s="107"/>
      <c r="AG99" s="108"/>
      <c r="AI99" s="48"/>
      <c r="AJ99" s="113"/>
      <c r="AK99" s="113"/>
      <c r="AL99" s="114"/>
      <c r="AM99" s="115"/>
      <c r="AO99" s="34"/>
      <c r="AP99" s="39"/>
      <c r="AR99" s="48"/>
      <c r="AS99" s="113"/>
      <c r="AT99" s="113"/>
      <c r="AU99" s="114"/>
      <c r="AV99" s="115"/>
      <c r="AW99" s="34"/>
      <c r="AX99" s="34"/>
      <c r="AY99" s="39"/>
    </row>
    <row r="100" spans="1:51" x14ac:dyDescent="0.25">
      <c r="A100" s="67"/>
      <c r="C100" s="46"/>
      <c r="G100" s="6"/>
      <c r="K100" s="6"/>
      <c r="M100" s="47"/>
      <c r="O100" s="59"/>
      <c r="P100" s="58"/>
      <c r="Q100" s="60"/>
      <c r="R100" s="58"/>
      <c r="S100" s="58"/>
      <c r="T100" s="61"/>
      <c r="U100" s="63"/>
      <c r="V100" s="64"/>
      <c r="X100" s="111"/>
      <c r="Y100" s="112"/>
      <c r="Z100" s="109"/>
      <c r="AA100" s="110"/>
      <c r="AC100" s="31"/>
      <c r="AD100" s="33"/>
      <c r="AF100" s="107"/>
      <c r="AG100" s="108"/>
      <c r="AI100" s="48"/>
      <c r="AJ100" s="113"/>
      <c r="AK100" s="113"/>
      <c r="AL100" s="114"/>
      <c r="AM100" s="115"/>
      <c r="AO100" s="34"/>
      <c r="AP100" s="39"/>
      <c r="AR100" s="48"/>
      <c r="AS100" s="113"/>
      <c r="AT100" s="113"/>
      <c r="AU100" s="114"/>
      <c r="AV100" s="115"/>
      <c r="AW100" s="34"/>
      <c r="AX100" s="34"/>
      <c r="AY100" s="39"/>
    </row>
    <row r="101" spans="1:51" ht="15.75" customHeight="1" x14ac:dyDescent="0.25">
      <c r="A101" s="67"/>
      <c r="C101" s="46"/>
      <c r="G101" s="6"/>
      <c r="K101" s="6"/>
      <c r="M101" s="47"/>
      <c r="O101" s="59"/>
      <c r="P101" s="58"/>
      <c r="Q101" s="60"/>
      <c r="R101" s="58"/>
      <c r="S101" s="58"/>
      <c r="T101" s="61"/>
      <c r="U101" s="63"/>
      <c r="V101" s="64"/>
      <c r="X101" s="111"/>
      <c r="Y101" s="112"/>
      <c r="Z101" s="109"/>
      <c r="AA101" s="110"/>
      <c r="AC101" s="31"/>
      <c r="AD101" s="33"/>
      <c r="AF101" s="107"/>
      <c r="AG101" s="108"/>
      <c r="AI101" s="48"/>
      <c r="AJ101" s="113"/>
      <c r="AK101" s="113"/>
      <c r="AL101" s="114"/>
      <c r="AM101" s="115"/>
      <c r="AO101" s="34"/>
      <c r="AP101" s="39"/>
      <c r="AR101" s="48"/>
      <c r="AS101" s="113"/>
      <c r="AT101" s="113"/>
      <c r="AU101" s="114"/>
      <c r="AV101" s="115"/>
      <c r="AW101" s="34"/>
      <c r="AX101" s="34"/>
      <c r="AY101" s="39"/>
    </row>
    <row r="102" spans="1:51" x14ac:dyDescent="0.25">
      <c r="A102" s="67"/>
      <c r="C102" s="46"/>
      <c r="G102" s="6"/>
      <c r="K102" s="6"/>
      <c r="M102" s="47"/>
      <c r="O102" s="59"/>
      <c r="P102" s="58"/>
      <c r="Q102" s="60"/>
      <c r="R102" s="58"/>
      <c r="S102" s="58"/>
      <c r="T102" s="61"/>
      <c r="U102" s="63"/>
      <c r="V102" s="64"/>
      <c r="X102" s="111"/>
      <c r="Y102" s="112"/>
      <c r="Z102" s="109"/>
      <c r="AA102" s="110"/>
      <c r="AC102" s="31"/>
      <c r="AD102" s="33"/>
      <c r="AF102" s="107"/>
      <c r="AG102" s="108"/>
      <c r="AI102" s="48"/>
      <c r="AJ102" s="113"/>
      <c r="AK102" s="113"/>
      <c r="AL102" s="114"/>
      <c r="AM102" s="115"/>
      <c r="AO102" s="34"/>
      <c r="AP102" s="39"/>
      <c r="AR102" s="48"/>
      <c r="AS102" s="113"/>
      <c r="AT102" s="113"/>
      <c r="AU102" s="114"/>
      <c r="AV102" s="115"/>
      <c r="AW102" s="34"/>
      <c r="AX102" s="34"/>
      <c r="AY102" s="39"/>
    </row>
    <row r="103" spans="1:51" ht="16.5" customHeight="1" x14ac:dyDescent="0.25">
      <c r="A103" s="67"/>
      <c r="C103" s="46"/>
      <c r="G103" s="6"/>
      <c r="K103" s="6"/>
      <c r="M103" s="47"/>
      <c r="O103" s="59"/>
      <c r="P103" s="58"/>
      <c r="Q103" s="60"/>
      <c r="R103" s="58"/>
      <c r="S103" s="58"/>
      <c r="T103" s="61"/>
      <c r="U103" s="63"/>
      <c r="V103" s="64"/>
      <c r="X103" s="111"/>
      <c r="Y103" s="112"/>
      <c r="Z103" s="109"/>
      <c r="AA103" s="110"/>
      <c r="AC103" s="31"/>
      <c r="AD103" s="33"/>
      <c r="AF103" s="107"/>
      <c r="AG103" s="108"/>
      <c r="AI103" s="48"/>
      <c r="AJ103" s="113"/>
      <c r="AK103" s="113"/>
      <c r="AL103" s="114"/>
      <c r="AM103" s="115"/>
      <c r="AO103" s="34"/>
      <c r="AP103" s="39"/>
      <c r="AR103" s="48"/>
      <c r="AS103" s="113"/>
      <c r="AT103" s="113"/>
      <c r="AU103" s="114"/>
      <c r="AV103" s="115"/>
      <c r="AW103" s="34"/>
      <c r="AX103" s="34"/>
      <c r="AY103" s="39"/>
    </row>
    <row r="104" spans="1:51" x14ac:dyDescent="0.25">
      <c r="A104" s="67"/>
      <c r="C104" s="46"/>
      <c r="G104" s="6"/>
      <c r="K104" s="6"/>
      <c r="M104" s="47"/>
      <c r="O104" s="59"/>
      <c r="P104" s="58"/>
      <c r="Q104" s="60"/>
      <c r="R104" s="58"/>
      <c r="S104" s="58"/>
      <c r="T104" s="61"/>
      <c r="U104" s="63"/>
      <c r="V104" s="64"/>
      <c r="X104" s="111"/>
      <c r="Y104" s="112"/>
      <c r="Z104" s="109"/>
      <c r="AA104" s="110"/>
      <c r="AC104" s="31"/>
      <c r="AD104" s="33"/>
      <c r="AF104" s="107"/>
      <c r="AG104" s="108"/>
      <c r="AI104" s="48"/>
      <c r="AJ104" s="113"/>
      <c r="AK104" s="113"/>
      <c r="AL104" s="114"/>
      <c r="AM104" s="115"/>
      <c r="AO104" s="34"/>
      <c r="AP104" s="39"/>
      <c r="AR104" s="48"/>
      <c r="AS104" s="113"/>
      <c r="AT104" s="113"/>
      <c r="AU104" s="114"/>
      <c r="AV104" s="115"/>
      <c r="AW104" s="34"/>
      <c r="AX104" s="34"/>
      <c r="AY104" s="39"/>
    </row>
    <row r="105" spans="1:51" x14ac:dyDescent="0.25">
      <c r="A105" s="67"/>
      <c r="C105" s="46"/>
      <c r="G105" s="6"/>
      <c r="K105" s="6"/>
      <c r="M105" s="47"/>
      <c r="O105" s="59"/>
      <c r="P105" s="58"/>
      <c r="Q105" s="60"/>
      <c r="R105" s="58"/>
      <c r="S105" s="58"/>
      <c r="T105" s="61"/>
      <c r="U105" s="63"/>
      <c r="V105" s="64"/>
      <c r="X105" s="111"/>
      <c r="Y105" s="112"/>
      <c r="Z105" s="109"/>
      <c r="AA105" s="110"/>
      <c r="AC105" s="31"/>
      <c r="AD105" s="33"/>
      <c r="AF105" s="107"/>
      <c r="AG105" s="108"/>
      <c r="AI105" s="48"/>
      <c r="AJ105" s="113"/>
      <c r="AK105" s="113"/>
      <c r="AL105" s="114"/>
      <c r="AM105" s="115"/>
      <c r="AO105" s="34"/>
      <c r="AP105" s="39"/>
      <c r="AR105" s="48"/>
      <c r="AS105" s="113"/>
      <c r="AT105" s="113"/>
      <c r="AU105" s="114"/>
      <c r="AV105" s="115"/>
      <c r="AW105" s="34"/>
      <c r="AX105" s="34"/>
      <c r="AY105" s="39"/>
    </row>
    <row r="106" spans="1:51" x14ac:dyDescent="0.25">
      <c r="A106" s="67"/>
      <c r="C106" s="46"/>
      <c r="G106" s="6"/>
      <c r="K106" s="6"/>
      <c r="M106" s="47"/>
      <c r="O106" s="59"/>
      <c r="P106" s="58"/>
      <c r="Q106" s="60"/>
      <c r="R106" s="58"/>
      <c r="S106" s="58"/>
      <c r="T106" s="61"/>
      <c r="U106" s="63"/>
      <c r="V106" s="64"/>
      <c r="X106" s="111"/>
      <c r="Y106" s="112"/>
      <c r="Z106" s="109"/>
      <c r="AA106" s="110"/>
      <c r="AC106" s="31"/>
      <c r="AD106" s="33"/>
      <c r="AF106" s="107"/>
      <c r="AG106" s="108"/>
      <c r="AI106" s="48"/>
      <c r="AJ106" s="113"/>
      <c r="AK106" s="113"/>
      <c r="AL106" s="114"/>
      <c r="AM106" s="115"/>
      <c r="AO106" s="34"/>
      <c r="AP106" s="39"/>
      <c r="AR106" s="48"/>
      <c r="AS106" s="113"/>
      <c r="AT106" s="113"/>
      <c r="AU106" s="114"/>
      <c r="AV106" s="115"/>
      <c r="AW106" s="34"/>
      <c r="AX106" s="34"/>
      <c r="AY106" s="39"/>
    </row>
    <row r="107" spans="1:51" x14ac:dyDescent="0.25">
      <c r="A107" s="67"/>
      <c r="C107" s="46"/>
      <c r="G107" s="6"/>
      <c r="K107" s="6"/>
      <c r="M107" s="47"/>
      <c r="O107" s="59"/>
      <c r="P107" s="58"/>
      <c r="Q107" s="60"/>
      <c r="R107" s="58"/>
      <c r="S107" s="58"/>
      <c r="T107" s="61"/>
      <c r="U107" s="63"/>
      <c r="V107" s="64"/>
      <c r="X107" s="111"/>
      <c r="Y107" s="112"/>
      <c r="Z107" s="109"/>
      <c r="AA107" s="110"/>
      <c r="AC107" s="31"/>
      <c r="AD107" s="33"/>
      <c r="AF107" s="107"/>
      <c r="AG107" s="108"/>
      <c r="AI107" s="48"/>
      <c r="AJ107" s="113"/>
      <c r="AK107" s="113"/>
      <c r="AL107" s="114"/>
      <c r="AM107" s="115"/>
      <c r="AO107" s="34"/>
      <c r="AP107" s="39"/>
      <c r="AR107" s="48"/>
      <c r="AS107" s="113"/>
      <c r="AT107" s="113"/>
      <c r="AU107" s="114"/>
      <c r="AV107" s="115"/>
      <c r="AW107" s="34"/>
      <c r="AX107" s="34"/>
      <c r="AY107" s="39"/>
    </row>
    <row r="108" spans="1:51" x14ac:dyDescent="0.25">
      <c r="A108" s="67"/>
      <c r="C108" s="46"/>
      <c r="G108" s="6"/>
      <c r="K108" s="6"/>
      <c r="M108" s="47"/>
      <c r="O108" s="59"/>
      <c r="P108" s="58"/>
      <c r="Q108" s="60"/>
      <c r="R108" s="58"/>
      <c r="S108" s="58"/>
      <c r="T108" s="61"/>
      <c r="U108" s="63"/>
      <c r="V108" s="64"/>
      <c r="X108" s="111"/>
      <c r="Y108" s="112"/>
      <c r="Z108" s="109"/>
      <c r="AA108" s="110"/>
      <c r="AC108" s="31"/>
      <c r="AD108" s="33"/>
      <c r="AF108" s="107"/>
      <c r="AG108" s="108"/>
      <c r="AI108" s="48"/>
      <c r="AJ108" s="113"/>
      <c r="AK108" s="113"/>
      <c r="AL108" s="114"/>
      <c r="AM108" s="115"/>
      <c r="AO108" s="34"/>
      <c r="AP108" s="39"/>
      <c r="AR108" s="48"/>
      <c r="AS108" s="113"/>
      <c r="AT108" s="113"/>
      <c r="AU108" s="114"/>
      <c r="AV108" s="115"/>
      <c r="AW108" s="34"/>
      <c r="AX108" s="34"/>
      <c r="AY108" s="39"/>
    </row>
    <row r="109" spans="1:51" x14ac:dyDescent="0.25">
      <c r="A109" s="67"/>
      <c r="C109" s="46"/>
      <c r="G109" s="6"/>
      <c r="K109" s="6"/>
      <c r="M109" s="47"/>
      <c r="O109" s="59"/>
      <c r="P109" s="58"/>
      <c r="Q109" s="60"/>
      <c r="R109" s="58"/>
      <c r="S109" s="58"/>
      <c r="T109" s="61"/>
      <c r="U109" s="63"/>
      <c r="V109" s="64"/>
      <c r="X109" s="111"/>
      <c r="Y109" s="112"/>
      <c r="Z109" s="109"/>
      <c r="AA109" s="110"/>
      <c r="AC109" s="31"/>
      <c r="AD109" s="33"/>
      <c r="AF109" s="107"/>
      <c r="AG109" s="108"/>
      <c r="AI109" s="48"/>
      <c r="AJ109" s="113"/>
      <c r="AK109" s="113"/>
      <c r="AL109" s="114"/>
      <c r="AM109" s="115"/>
      <c r="AO109" s="34"/>
      <c r="AP109" s="39"/>
      <c r="AR109" s="48"/>
      <c r="AS109" s="113"/>
      <c r="AT109" s="113"/>
      <c r="AU109" s="114"/>
      <c r="AV109" s="115"/>
      <c r="AW109" s="34"/>
      <c r="AX109" s="34"/>
      <c r="AY109" s="39"/>
    </row>
    <row r="110" spans="1:51" x14ac:dyDescent="0.25">
      <c r="A110" s="67"/>
      <c r="C110" s="46"/>
      <c r="G110" s="6"/>
      <c r="K110" s="6"/>
      <c r="M110" s="47"/>
      <c r="O110" s="59"/>
      <c r="P110" s="58"/>
      <c r="Q110" s="60"/>
      <c r="R110" s="58"/>
      <c r="S110" s="58"/>
      <c r="T110" s="61"/>
      <c r="U110" s="63"/>
      <c r="V110" s="64"/>
      <c r="X110" s="111"/>
      <c r="Y110" s="112"/>
      <c r="Z110" s="109"/>
      <c r="AA110" s="110"/>
      <c r="AC110" s="31"/>
      <c r="AD110" s="33"/>
      <c r="AF110" s="107"/>
      <c r="AG110" s="108"/>
      <c r="AI110" s="48"/>
      <c r="AJ110" s="113"/>
      <c r="AK110" s="113"/>
      <c r="AL110" s="114"/>
      <c r="AM110" s="115"/>
      <c r="AO110" s="34"/>
      <c r="AP110" s="39"/>
      <c r="AR110" s="48"/>
      <c r="AS110" s="113"/>
      <c r="AT110" s="113"/>
      <c r="AU110" s="114"/>
      <c r="AV110" s="115"/>
      <c r="AW110" s="34"/>
      <c r="AX110" s="34"/>
      <c r="AY110" s="39"/>
    </row>
    <row r="111" spans="1:51" x14ac:dyDescent="0.25">
      <c r="A111" s="67"/>
      <c r="C111" s="46"/>
      <c r="G111" s="6"/>
      <c r="K111" s="6"/>
      <c r="M111" s="47"/>
      <c r="O111" s="59"/>
      <c r="P111" s="58"/>
      <c r="Q111" s="60"/>
      <c r="R111" s="58"/>
      <c r="S111" s="58"/>
      <c r="T111" s="61"/>
      <c r="U111" s="63"/>
      <c r="V111" s="64"/>
      <c r="X111" s="111"/>
      <c r="Y111" s="112"/>
      <c r="Z111" s="109"/>
      <c r="AA111" s="110"/>
      <c r="AC111" s="31"/>
      <c r="AD111" s="33"/>
      <c r="AF111" s="107"/>
      <c r="AG111" s="108"/>
      <c r="AI111" s="48"/>
      <c r="AJ111" s="113"/>
      <c r="AK111" s="113"/>
      <c r="AL111" s="114"/>
      <c r="AM111" s="115"/>
      <c r="AO111" s="34"/>
      <c r="AP111" s="39"/>
      <c r="AR111" s="48"/>
      <c r="AS111" s="113"/>
      <c r="AT111" s="113"/>
      <c r="AU111" s="114"/>
      <c r="AV111" s="115"/>
      <c r="AW111" s="34"/>
      <c r="AX111" s="34"/>
      <c r="AY111" s="39"/>
    </row>
    <row r="112" spans="1:51" x14ac:dyDescent="0.25">
      <c r="A112" s="67"/>
      <c r="C112" s="46"/>
      <c r="G112" s="6"/>
      <c r="K112" s="6"/>
      <c r="M112" s="47"/>
      <c r="O112" s="59"/>
      <c r="P112" s="58"/>
      <c r="Q112" s="60"/>
      <c r="R112" s="58"/>
      <c r="S112" s="58"/>
      <c r="T112" s="61"/>
      <c r="U112" s="63"/>
      <c r="V112" s="64"/>
      <c r="X112" s="111"/>
      <c r="Y112" s="112"/>
      <c r="Z112" s="109"/>
      <c r="AA112" s="110"/>
      <c r="AC112" s="31"/>
      <c r="AD112" s="33"/>
      <c r="AF112" s="107"/>
      <c r="AG112" s="108"/>
      <c r="AI112" s="48"/>
      <c r="AJ112" s="113"/>
      <c r="AK112" s="113"/>
      <c r="AL112" s="114"/>
      <c r="AM112" s="115"/>
      <c r="AO112" s="34"/>
      <c r="AP112" s="39"/>
      <c r="AR112" s="48"/>
      <c r="AS112" s="113"/>
      <c r="AT112" s="113"/>
      <c r="AU112" s="114"/>
      <c r="AV112" s="115"/>
      <c r="AW112" s="34"/>
      <c r="AX112" s="34"/>
      <c r="AY112" s="39"/>
    </row>
    <row r="113" spans="1:51" x14ac:dyDescent="0.25">
      <c r="A113" s="67"/>
      <c r="C113" s="46"/>
      <c r="G113" s="6"/>
      <c r="K113" s="6"/>
      <c r="M113" s="47"/>
      <c r="O113" s="59"/>
      <c r="P113" s="58"/>
      <c r="Q113" s="60"/>
      <c r="R113" s="58"/>
      <c r="S113" s="58"/>
      <c r="T113" s="61"/>
      <c r="U113" s="63"/>
      <c r="V113" s="64"/>
      <c r="X113" s="111"/>
      <c r="Y113" s="112"/>
      <c r="Z113" s="109"/>
      <c r="AA113" s="110"/>
      <c r="AC113" s="31"/>
      <c r="AD113" s="33"/>
      <c r="AF113" s="107"/>
      <c r="AG113" s="108"/>
      <c r="AI113" s="48"/>
      <c r="AJ113" s="113"/>
      <c r="AK113" s="113"/>
      <c r="AL113" s="114"/>
      <c r="AM113" s="115"/>
      <c r="AO113" s="34"/>
      <c r="AP113" s="39"/>
      <c r="AR113" s="48"/>
      <c r="AS113" s="113"/>
      <c r="AT113" s="113"/>
      <c r="AU113" s="114"/>
      <c r="AV113" s="115"/>
      <c r="AW113" s="34"/>
      <c r="AX113" s="34"/>
      <c r="AY113" s="39"/>
    </row>
    <row r="114" spans="1:51" ht="15.75" customHeight="1" x14ac:dyDescent="0.25">
      <c r="A114" s="67"/>
      <c r="C114" s="46"/>
      <c r="G114" s="6"/>
      <c r="K114" s="6"/>
      <c r="M114" s="47"/>
      <c r="O114" s="59"/>
      <c r="P114" s="58"/>
      <c r="Q114" s="60"/>
      <c r="R114" s="58"/>
      <c r="S114" s="58"/>
      <c r="T114" s="61"/>
      <c r="U114" s="63"/>
      <c r="V114" s="64"/>
      <c r="X114" s="111"/>
      <c r="Y114" s="112"/>
      <c r="Z114" s="109"/>
      <c r="AA114" s="110"/>
      <c r="AC114" s="31"/>
      <c r="AD114" s="33"/>
      <c r="AF114" s="107"/>
      <c r="AG114" s="108"/>
      <c r="AI114" s="48"/>
      <c r="AJ114" s="113"/>
      <c r="AK114" s="113"/>
      <c r="AL114" s="114"/>
      <c r="AM114" s="115"/>
      <c r="AO114" s="34"/>
      <c r="AP114" s="39"/>
      <c r="AR114" s="48"/>
      <c r="AS114" s="113"/>
      <c r="AT114" s="113"/>
      <c r="AU114" s="114"/>
      <c r="AV114" s="115"/>
      <c r="AW114" s="34"/>
      <c r="AX114" s="34"/>
      <c r="AY114" s="39"/>
    </row>
    <row r="115" spans="1:51" x14ac:dyDescent="0.25">
      <c r="A115" s="67"/>
      <c r="C115" s="46"/>
      <c r="G115" s="6"/>
      <c r="K115" s="6"/>
      <c r="M115" s="47"/>
      <c r="O115" s="59"/>
      <c r="P115" s="58"/>
      <c r="Q115" s="60"/>
      <c r="R115" s="58"/>
      <c r="S115" s="58"/>
      <c r="T115" s="61"/>
      <c r="U115" s="63"/>
      <c r="V115" s="64"/>
      <c r="X115" s="111"/>
      <c r="Y115" s="112"/>
      <c r="Z115" s="109"/>
      <c r="AA115" s="110"/>
      <c r="AC115" s="31"/>
      <c r="AD115" s="33"/>
      <c r="AF115" s="107"/>
      <c r="AG115" s="108"/>
      <c r="AI115" s="48"/>
      <c r="AJ115" s="113"/>
      <c r="AK115" s="113"/>
      <c r="AL115" s="114"/>
      <c r="AM115" s="115"/>
      <c r="AO115" s="34"/>
      <c r="AP115" s="39"/>
      <c r="AR115" s="48"/>
      <c r="AS115" s="113"/>
      <c r="AT115" s="113"/>
      <c r="AU115" s="114"/>
      <c r="AV115" s="115"/>
      <c r="AW115" s="34"/>
      <c r="AX115" s="34"/>
      <c r="AY115" s="39"/>
    </row>
    <row r="116" spans="1:51" ht="16.5" customHeight="1" x14ac:dyDescent="0.25">
      <c r="A116" s="67"/>
      <c r="C116" s="46"/>
      <c r="G116" s="6"/>
      <c r="K116" s="6"/>
      <c r="M116" s="47"/>
      <c r="O116" s="59"/>
      <c r="P116" s="58"/>
      <c r="Q116" s="60"/>
      <c r="R116" s="58"/>
      <c r="S116" s="58"/>
      <c r="T116" s="61"/>
      <c r="U116" s="63"/>
      <c r="V116" s="64"/>
      <c r="X116" s="111"/>
      <c r="Y116" s="112"/>
      <c r="Z116" s="109"/>
      <c r="AA116" s="110"/>
      <c r="AC116" s="31"/>
      <c r="AD116" s="33"/>
      <c r="AF116" s="107"/>
      <c r="AG116" s="108"/>
      <c r="AI116" s="48"/>
      <c r="AJ116" s="113"/>
      <c r="AK116" s="113"/>
      <c r="AL116" s="114"/>
      <c r="AM116" s="115"/>
      <c r="AO116" s="34"/>
      <c r="AP116" s="39"/>
      <c r="AR116" s="48"/>
      <c r="AS116" s="113"/>
      <c r="AT116" s="113"/>
      <c r="AU116" s="114"/>
      <c r="AV116" s="115"/>
      <c r="AW116" s="34"/>
      <c r="AX116" s="34"/>
      <c r="AY116" s="39"/>
    </row>
    <row r="117" spans="1:51" x14ac:dyDescent="0.25">
      <c r="A117" s="67"/>
      <c r="C117" s="46"/>
      <c r="G117" s="6"/>
      <c r="K117" s="6"/>
      <c r="M117" s="47"/>
      <c r="O117" s="59"/>
      <c r="P117" s="58"/>
      <c r="Q117" s="60"/>
      <c r="R117" s="58"/>
      <c r="S117" s="58"/>
      <c r="T117" s="61"/>
      <c r="U117" s="63"/>
      <c r="V117" s="64"/>
      <c r="X117" s="111"/>
      <c r="Y117" s="112"/>
      <c r="Z117" s="109"/>
      <c r="AA117" s="110"/>
      <c r="AC117" s="31"/>
      <c r="AD117" s="33"/>
      <c r="AF117" s="107"/>
      <c r="AG117" s="108"/>
      <c r="AI117" s="48"/>
      <c r="AJ117" s="113"/>
      <c r="AK117" s="113"/>
      <c r="AL117" s="114"/>
      <c r="AM117" s="115"/>
      <c r="AO117" s="34"/>
      <c r="AP117" s="39"/>
      <c r="AR117" s="48"/>
      <c r="AS117" s="113"/>
      <c r="AT117" s="113"/>
      <c r="AU117" s="114"/>
      <c r="AV117" s="115"/>
      <c r="AW117" s="34"/>
      <c r="AX117" s="34"/>
      <c r="AY117" s="39"/>
    </row>
    <row r="118" spans="1:51" x14ac:dyDescent="0.25">
      <c r="A118" s="67"/>
      <c r="C118" s="46"/>
      <c r="G118" s="6"/>
      <c r="K118" s="6"/>
      <c r="M118" s="47"/>
      <c r="O118" s="59"/>
      <c r="P118" s="58"/>
      <c r="Q118" s="60"/>
      <c r="R118" s="58"/>
      <c r="S118" s="58"/>
      <c r="T118" s="61"/>
      <c r="U118" s="63"/>
      <c r="V118" s="64"/>
      <c r="X118" s="111"/>
      <c r="Y118" s="112"/>
      <c r="Z118" s="109"/>
      <c r="AA118" s="110"/>
      <c r="AC118" s="31"/>
      <c r="AD118" s="33"/>
      <c r="AF118" s="107"/>
      <c r="AG118" s="108"/>
      <c r="AI118" s="48"/>
      <c r="AJ118" s="113"/>
      <c r="AK118" s="113"/>
      <c r="AL118" s="114"/>
      <c r="AM118" s="115"/>
      <c r="AO118" s="34"/>
      <c r="AP118" s="39"/>
      <c r="AR118" s="48"/>
      <c r="AS118" s="113"/>
      <c r="AT118" s="113"/>
      <c r="AU118" s="114"/>
      <c r="AV118" s="115"/>
      <c r="AW118" s="34"/>
      <c r="AX118" s="34"/>
      <c r="AY118" s="39"/>
    </row>
    <row r="119" spans="1:51" x14ac:dyDescent="0.25">
      <c r="A119" s="67"/>
      <c r="C119" s="46"/>
      <c r="G119" s="6"/>
      <c r="K119" s="6"/>
      <c r="M119" s="47"/>
      <c r="O119" s="59"/>
      <c r="P119" s="58"/>
      <c r="Q119" s="60"/>
      <c r="R119" s="58"/>
      <c r="S119" s="58"/>
      <c r="T119" s="61"/>
      <c r="U119" s="63"/>
      <c r="V119" s="64"/>
      <c r="X119" s="111"/>
      <c r="Y119" s="112"/>
      <c r="Z119" s="109"/>
      <c r="AA119" s="110"/>
      <c r="AC119" s="31"/>
      <c r="AD119" s="33"/>
      <c r="AF119" s="107"/>
      <c r="AG119" s="108"/>
      <c r="AI119" s="48"/>
      <c r="AJ119" s="113"/>
      <c r="AK119" s="113"/>
      <c r="AL119" s="114"/>
      <c r="AM119" s="115"/>
      <c r="AO119" s="34"/>
      <c r="AP119" s="39"/>
      <c r="AR119" s="48"/>
      <c r="AS119" s="113"/>
      <c r="AT119" s="113"/>
      <c r="AU119" s="114"/>
      <c r="AV119" s="115"/>
      <c r="AW119" s="34"/>
      <c r="AX119" s="34"/>
      <c r="AY119" s="39"/>
    </row>
    <row r="120" spans="1:51" x14ac:dyDescent="0.25">
      <c r="A120" s="67"/>
      <c r="C120" s="46"/>
      <c r="G120" s="6"/>
      <c r="K120" s="6"/>
      <c r="M120" s="47"/>
      <c r="O120" s="59"/>
      <c r="P120" s="58"/>
      <c r="Q120" s="60"/>
      <c r="R120" s="58"/>
      <c r="S120" s="58"/>
      <c r="T120" s="61"/>
      <c r="U120" s="63"/>
      <c r="V120" s="64"/>
      <c r="X120" s="111"/>
      <c r="Y120" s="112"/>
      <c r="Z120" s="109"/>
      <c r="AA120" s="110"/>
      <c r="AC120" s="31"/>
      <c r="AD120" s="33"/>
      <c r="AF120" s="107"/>
      <c r="AG120" s="108"/>
      <c r="AI120" s="48"/>
      <c r="AJ120" s="113"/>
      <c r="AK120" s="113"/>
      <c r="AL120" s="114"/>
      <c r="AM120" s="115"/>
      <c r="AO120" s="34"/>
      <c r="AP120" s="39"/>
      <c r="AR120" s="48"/>
      <c r="AS120" s="113"/>
      <c r="AT120" s="113"/>
      <c r="AU120" s="114"/>
      <c r="AV120" s="115"/>
      <c r="AW120" s="34"/>
      <c r="AX120" s="34"/>
      <c r="AY120" s="39"/>
    </row>
    <row r="121" spans="1:51" x14ac:dyDescent="0.25">
      <c r="A121" s="67"/>
      <c r="C121" s="46"/>
      <c r="G121" s="6"/>
      <c r="K121" s="6"/>
      <c r="M121" s="47"/>
      <c r="O121" s="59"/>
      <c r="P121" s="58"/>
      <c r="Q121" s="60"/>
      <c r="R121" s="58"/>
      <c r="S121" s="58"/>
      <c r="T121" s="61"/>
      <c r="U121" s="63"/>
      <c r="V121" s="64"/>
      <c r="X121" s="111"/>
      <c r="Y121" s="112"/>
      <c r="Z121" s="109"/>
      <c r="AA121" s="110"/>
      <c r="AC121" s="31"/>
      <c r="AD121" s="33"/>
      <c r="AF121" s="107"/>
      <c r="AG121" s="108"/>
      <c r="AI121" s="48"/>
      <c r="AJ121" s="113"/>
      <c r="AK121" s="113"/>
      <c r="AL121" s="114"/>
      <c r="AM121" s="115"/>
      <c r="AO121" s="34"/>
      <c r="AP121" s="39"/>
      <c r="AR121" s="48"/>
      <c r="AS121" s="113"/>
      <c r="AT121" s="113"/>
      <c r="AU121" s="114"/>
      <c r="AV121" s="115"/>
      <c r="AW121" s="34"/>
      <c r="AX121" s="34"/>
      <c r="AY121" s="39"/>
    </row>
    <row r="122" spans="1:51" x14ac:dyDescent="0.25">
      <c r="A122" s="67"/>
      <c r="C122" s="46"/>
      <c r="G122" s="6"/>
      <c r="K122" s="6"/>
      <c r="M122" s="47"/>
      <c r="O122" s="59"/>
      <c r="P122" s="58"/>
      <c r="Q122" s="60"/>
      <c r="R122" s="58"/>
      <c r="S122" s="58"/>
      <c r="T122" s="61"/>
      <c r="U122" s="63"/>
      <c r="V122" s="64"/>
      <c r="X122" s="111"/>
      <c r="Y122" s="112"/>
      <c r="Z122" s="109"/>
      <c r="AA122" s="110"/>
      <c r="AC122" s="31"/>
      <c r="AD122" s="33"/>
      <c r="AF122" s="107"/>
      <c r="AG122" s="108"/>
      <c r="AI122" s="48"/>
      <c r="AJ122" s="113"/>
      <c r="AK122" s="113"/>
      <c r="AL122" s="114"/>
      <c r="AM122" s="115"/>
      <c r="AO122" s="34"/>
      <c r="AP122" s="39"/>
      <c r="AR122" s="48"/>
      <c r="AS122" s="113"/>
      <c r="AT122" s="113"/>
      <c r="AU122" s="114"/>
      <c r="AV122" s="115"/>
      <c r="AW122" s="34"/>
      <c r="AX122" s="34"/>
      <c r="AY122" s="39"/>
    </row>
    <row r="123" spans="1:51" x14ac:dyDescent="0.25">
      <c r="A123" s="67"/>
      <c r="C123" s="46"/>
      <c r="G123" s="6"/>
      <c r="K123" s="6"/>
      <c r="M123" s="47"/>
      <c r="O123" s="59"/>
      <c r="P123" s="58"/>
      <c r="Q123" s="60"/>
      <c r="R123" s="58"/>
      <c r="S123" s="58"/>
      <c r="T123" s="61"/>
      <c r="U123" s="63"/>
      <c r="V123" s="64"/>
      <c r="X123" s="111"/>
      <c r="Y123" s="112"/>
      <c r="Z123" s="109"/>
      <c r="AA123" s="110"/>
      <c r="AC123" s="31"/>
      <c r="AD123" s="33"/>
      <c r="AF123" s="107"/>
      <c r="AG123" s="108"/>
      <c r="AI123" s="48"/>
      <c r="AJ123" s="113"/>
      <c r="AK123" s="113"/>
      <c r="AL123" s="114"/>
      <c r="AM123" s="115"/>
      <c r="AO123" s="34"/>
      <c r="AP123" s="39"/>
      <c r="AR123" s="48"/>
      <c r="AS123" s="113"/>
      <c r="AT123" s="113"/>
      <c r="AU123" s="114"/>
      <c r="AV123" s="115"/>
      <c r="AW123" s="34"/>
      <c r="AX123" s="34"/>
      <c r="AY123" s="39"/>
    </row>
    <row r="124" spans="1:51" x14ac:dyDescent="0.25">
      <c r="A124" s="67"/>
      <c r="C124" s="46"/>
      <c r="G124" s="6"/>
      <c r="K124" s="6"/>
      <c r="M124" s="47"/>
      <c r="O124" s="59"/>
      <c r="P124" s="58"/>
      <c r="Q124" s="60"/>
      <c r="R124" s="58"/>
      <c r="S124" s="58"/>
      <c r="T124" s="61"/>
      <c r="U124" s="63"/>
      <c r="V124" s="64"/>
      <c r="X124" s="111"/>
      <c r="Y124" s="112"/>
      <c r="Z124" s="109"/>
      <c r="AA124" s="110"/>
      <c r="AC124" s="31"/>
      <c r="AD124" s="33"/>
      <c r="AF124" s="107"/>
      <c r="AG124" s="108"/>
      <c r="AI124" s="48"/>
      <c r="AJ124" s="113"/>
      <c r="AK124" s="113"/>
      <c r="AL124" s="114"/>
      <c r="AM124" s="115"/>
      <c r="AO124" s="34"/>
      <c r="AP124" s="39"/>
      <c r="AR124" s="48"/>
      <c r="AS124" s="113"/>
      <c r="AT124" s="113"/>
      <c r="AU124" s="114"/>
      <c r="AV124" s="115"/>
      <c r="AW124" s="34"/>
      <c r="AX124" s="34"/>
      <c r="AY124" s="39"/>
    </row>
    <row r="125" spans="1:51" x14ac:dyDescent="0.25">
      <c r="A125" s="67"/>
      <c r="C125" s="46"/>
      <c r="G125" s="6"/>
      <c r="K125" s="6"/>
      <c r="M125" s="47"/>
      <c r="O125" s="59"/>
      <c r="P125" s="58"/>
      <c r="Q125" s="60"/>
      <c r="R125" s="58"/>
      <c r="S125" s="58"/>
      <c r="T125" s="61"/>
      <c r="U125" s="63"/>
      <c r="V125" s="64"/>
      <c r="X125" s="111"/>
      <c r="Y125" s="112"/>
      <c r="Z125" s="109"/>
      <c r="AA125" s="110"/>
      <c r="AC125" s="31"/>
      <c r="AD125" s="33"/>
      <c r="AF125" s="107"/>
      <c r="AG125" s="108"/>
      <c r="AI125" s="48"/>
      <c r="AJ125" s="113"/>
      <c r="AK125" s="113"/>
      <c r="AL125" s="114"/>
      <c r="AM125" s="115"/>
      <c r="AO125" s="34"/>
      <c r="AP125" s="39"/>
      <c r="AR125" s="48"/>
      <c r="AS125" s="113"/>
      <c r="AT125" s="113"/>
      <c r="AU125" s="114"/>
      <c r="AV125" s="115"/>
      <c r="AW125" s="34"/>
      <c r="AX125" s="34"/>
      <c r="AY125" s="39"/>
    </row>
    <row r="126" spans="1:51" x14ac:dyDescent="0.25">
      <c r="A126" s="67"/>
      <c r="C126" s="46"/>
      <c r="G126" s="6"/>
      <c r="K126" s="6"/>
      <c r="M126" s="47"/>
      <c r="O126" s="59"/>
      <c r="P126" s="58"/>
      <c r="Q126" s="60"/>
      <c r="R126" s="58"/>
      <c r="S126" s="58"/>
      <c r="T126" s="61"/>
      <c r="U126" s="63"/>
      <c r="V126" s="64"/>
      <c r="X126" s="111"/>
      <c r="Y126" s="112"/>
      <c r="Z126" s="109"/>
      <c r="AA126" s="110"/>
      <c r="AC126" s="31"/>
      <c r="AD126" s="33"/>
      <c r="AF126" s="107"/>
      <c r="AG126" s="108"/>
      <c r="AI126" s="48"/>
      <c r="AJ126" s="113"/>
      <c r="AK126" s="113"/>
      <c r="AL126" s="114"/>
      <c r="AM126" s="115"/>
      <c r="AO126" s="34"/>
      <c r="AP126" s="39"/>
      <c r="AR126" s="48"/>
      <c r="AS126" s="113"/>
      <c r="AT126" s="113"/>
      <c r="AU126" s="114"/>
      <c r="AV126" s="115"/>
      <c r="AW126" s="34"/>
      <c r="AX126" s="34"/>
      <c r="AY126" s="39"/>
    </row>
    <row r="127" spans="1:51" ht="15.75" customHeight="1" x14ac:dyDescent="0.25">
      <c r="A127" s="67"/>
      <c r="C127" s="46"/>
      <c r="G127" s="6"/>
      <c r="K127" s="6"/>
      <c r="M127" s="47"/>
      <c r="O127" s="59"/>
      <c r="P127" s="58"/>
      <c r="Q127" s="60"/>
      <c r="R127" s="58"/>
      <c r="S127" s="58"/>
      <c r="T127" s="61"/>
      <c r="U127" s="63"/>
      <c r="V127" s="64"/>
      <c r="X127" s="111"/>
      <c r="Y127" s="112"/>
      <c r="Z127" s="109"/>
      <c r="AA127" s="110"/>
      <c r="AC127" s="31"/>
      <c r="AD127" s="33"/>
      <c r="AF127" s="107"/>
      <c r="AG127" s="108"/>
      <c r="AI127" s="48"/>
      <c r="AJ127" s="113"/>
      <c r="AK127" s="113"/>
      <c r="AL127" s="114"/>
      <c r="AM127" s="115"/>
      <c r="AO127" s="34"/>
      <c r="AP127" s="39"/>
      <c r="AR127" s="48"/>
      <c r="AS127" s="113"/>
      <c r="AT127" s="113"/>
      <c r="AU127" s="114"/>
      <c r="AV127" s="115"/>
      <c r="AW127" s="34"/>
      <c r="AX127" s="34"/>
      <c r="AY127" s="39"/>
    </row>
    <row r="128" spans="1:51" x14ac:dyDescent="0.25">
      <c r="A128" s="67"/>
      <c r="C128" s="46"/>
      <c r="G128" s="6"/>
      <c r="K128" s="6"/>
      <c r="M128" s="47"/>
      <c r="O128" s="59"/>
      <c r="P128" s="58"/>
      <c r="Q128" s="60"/>
      <c r="R128" s="58"/>
      <c r="S128" s="58"/>
      <c r="T128" s="61"/>
      <c r="U128" s="63"/>
      <c r="V128" s="64"/>
      <c r="X128" s="111"/>
      <c r="Y128" s="112"/>
      <c r="Z128" s="109"/>
      <c r="AA128" s="110"/>
      <c r="AC128" s="31"/>
      <c r="AD128" s="33"/>
      <c r="AF128" s="107"/>
      <c r="AG128" s="108"/>
      <c r="AI128" s="48"/>
      <c r="AJ128" s="113"/>
      <c r="AK128" s="113"/>
      <c r="AL128" s="114"/>
      <c r="AM128" s="115"/>
      <c r="AO128" s="34"/>
      <c r="AP128" s="39"/>
      <c r="AR128" s="48"/>
      <c r="AS128" s="113"/>
      <c r="AT128" s="113"/>
      <c r="AU128" s="114"/>
      <c r="AV128" s="115"/>
      <c r="AW128" s="34"/>
      <c r="AX128" s="34"/>
      <c r="AY128" s="39"/>
    </row>
    <row r="129" spans="1:51" ht="16.5" customHeight="1" x14ac:dyDescent="0.25">
      <c r="A129" s="67"/>
      <c r="C129" s="46"/>
      <c r="G129" s="6"/>
      <c r="K129" s="6"/>
      <c r="M129" s="47"/>
      <c r="O129" s="59"/>
      <c r="P129" s="58"/>
      <c r="Q129" s="60"/>
      <c r="R129" s="58"/>
      <c r="S129" s="58"/>
      <c r="T129" s="61"/>
      <c r="U129" s="63"/>
      <c r="V129" s="64"/>
      <c r="X129" s="111"/>
      <c r="Y129" s="112"/>
      <c r="Z129" s="109"/>
      <c r="AA129" s="110"/>
      <c r="AC129" s="31"/>
      <c r="AD129" s="33"/>
      <c r="AF129" s="107"/>
      <c r="AG129" s="108"/>
      <c r="AI129" s="48"/>
      <c r="AJ129" s="113"/>
      <c r="AK129" s="113"/>
      <c r="AL129" s="114"/>
      <c r="AM129" s="115"/>
      <c r="AO129" s="34"/>
      <c r="AP129" s="39"/>
      <c r="AR129" s="48"/>
      <c r="AS129" s="113"/>
      <c r="AT129" s="113"/>
      <c r="AU129" s="114"/>
      <c r="AV129" s="115"/>
      <c r="AW129" s="34"/>
      <c r="AX129" s="34"/>
      <c r="AY129" s="39"/>
    </row>
    <row r="130" spans="1:51" x14ac:dyDescent="0.25">
      <c r="A130" s="67"/>
      <c r="C130" s="46"/>
      <c r="G130" s="6"/>
      <c r="K130" s="6"/>
      <c r="M130" s="47"/>
      <c r="O130" s="59"/>
      <c r="P130" s="58"/>
      <c r="Q130" s="60"/>
      <c r="R130" s="58"/>
      <c r="S130" s="58"/>
      <c r="T130" s="61"/>
      <c r="U130" s="63"/>
      <c r="V130" s="64"/>
      <c r="X130" s="111"/>
      <c r="Y130" s="112"/>
      <c r="Z130" s="109"/>
      <c r="AA130" s="110"/>
      <c r="AC130" s="31"/>
      <c r="AD130" s="33"/>
      <c r="AF130" s="107"/>
      <c r="AG130" s="108"/>
      <c r="AI130" s="48"/>
      <c r="AJ130" s="113"/>
      <c r="AK130" s="113"/>
      <c r="AL130" s="114"/>
      <c r="AM130" s="115"/>
      <c r="AO130" s="34"/>
      <c r="AP130" s="39"/>
      <c r="AR130" s="48"/>
      <c r="AS130" s="113"/>
      <c r="AT130" s="113"/>
      <c r="AU130" s="114"/>
      <c r="AV130" s="115"/>
      <c r="AW130" s="34"/>
      <c r="AX130" s="34"/>
      <c r="AY130" s="39"/>
    </row>
    <row r="131" spans="1:51" x14ac:dyDescent="0.25">
      <c r="A131" s="67"/>
      <c r="C131" s="46"/>
      <c r="G131" s="6"/>
      <c r="K131" s="6"/>
      <c r="M131" s="47"/>
      <c r="O131" s="59"/>
      <c r="P131" s="58"/>
      <c r="Q131" s="60"/>
      <c r="R131" s="58"/>
      <c r="S131" s="58"/>
      <c r="T131" s="61"/>
      <c r="U131" s="63"/>
      <c r="V131" s="64"/>
      <c r="X131" s="111"/>
      <c r="Y131" s="112"/>
      <c r="Z131" s="109"/>
      <c r="AA131" s="110"/>
      <c r="AC131" s="31"/>
      <c r="AD131" s="33"/>
      <c r="AF131" s="107"/>
      <c r="AG131" s="108"/>
      <c r="AI131" s="48"/>
      <c r="AJ131" s="113"/>
      <c r="AK131" s="113"/>
      <c r="AL131" s="114"/>
      <c r="AM131" s="115"/>
      <c r="AO131" s="34"/>
      <c r="AP131" s="39"/>
      <c r="AR131" s="48"/>
      <c r="AS131" s="113"/>
      <c r="AT131" s="113"/>
      <c r="AU131" s="114"/>
      <c r="AV131" s="115"/>
      <c r="AW131" s="34"/>
      <c r="AX131" s="34"/>
      <c r="AY131" s="39"/>
    </row>
    <row r="132" spans="1:51" x14ac:dyDescent="0.25">
      <c r="A132" s="67"/>
      <c r="C132" s="46"/>
      <c r="G132" s="6"/>
      <c r="K132" s="6"/>
      <c r="M132" s="47"/>
      <c r="O132" s="59"/>
      <c r="P132" s="58"/>
      <c r="Q132" s="60"/>
      <c r="R132" s="58"/>
      <c r="S132" s="58"/>
      <c r="T132" s="61"/>
      <c r="U132" s="63"/>
      <c r="V132" s="64"/>
      <c r="X132" s="111"/>
      <c r="Y132" s="112"/>
      <c r="Z132" s="109"/>
      <c r="AA132" s="110"/>
      <c r="AC132" s="31"/>
      <c r="AD132" s="33"/>
      <c r="AF132" s="107"/>
      <c r="AG132" s="108"/>
      <c r="AI132" s="48"/>
      <c r="AJ132" s="113"/>
      <c r="AK132" s="113"/>
      <c r="AL132" s="114"/>
      <c r="AM132" s="115"/>
      <c r="AO132" s="34"/>
      <c r="AP132" s="39"/>
      <c r="AR132" s="48"/>
      <c r="AS132" s="113"/>
      <c r="AT132" s="113"/>
      <c r="AU132" s="114"/>
      <c r="AV132" s="115"/>
      <c r="AW132" s="34"/>
      <c r="AX132" s="34"/>
      <c r="AY132" s="39"/>
    </row>
    <row r="133" spans="1:51" x14ac:dyDescent="0.25">
      <c r="A133" s="67"/>
      <c r="C133" s="46"/>
      <c r="G133" s="6"/>
      <c r="K133" s="6"/>
      <c r="M133" s="47"/>
      <c r="O133" s="59"/>
      <c r="P133" s="58"/>
      <c r="Q133" s="60"/>
      <c r="R133" s="58"/>
      <c r="S133" s="58"/>
      <c r="T133" s="61"/>
      <c r="U133" s="63"/>
      <c r="V133" s="64"/>
      <c r="X133" s="111"/>
      <c r="Y133" s="112"/>
      <c r="Z133" s="109"/>
      <c r="AA133" s="110"/>
      <c r="AC133" s="31"/>
      <c r="AD133" s="33"/>
      <c r="AF133" s="107"/>
      <c r="AG133" s="108"/>
      <c r="AI133" s="48"/>
      <c r="AJ133" s="113"/>
      <c r="AK133" s="113"/>
      <c r="AL133" s="114"/>
      <c r="AM133" s="115"/>
      <c r="AO133" s="34"/>
      <c r="AP133" s="39"/>
      <c r="AR133" s="48"/>
      <c r="AS133" s="113"/>
      <c r="AT133" s="113"/>
      <c r="AU133" s="114"/>
      <c r="AV133" s="115"/>
      <c r="AW133" s="34"/>
      <c r="AX133" s="34"/>
      <c r="AY133" s="39"/>
    </row>
    <row r="134" spans="1:51" x14ac:dyDescent="0.25">
      <c r="A134" s="67"/>
      <c r="C134" s="46"/>
      <c r="G134" s="6"/>
      <c r="K134" s="6"/>
      <c r="M134" s="47"/>
      <c r="O134" s="59"/>
      <c r="P134" s="58"/>
      <c r="Q134" s="60"/>
      <c r="R134" s="58"/>
      <c r="S134" s="58"/>
      <c r="T134" s="61"/>
      <c r="U134" s="63"/>
      <c r="V134" s="64"/>
      <c r="X134" s="111"/>
      <c r="Y134" s="112"/>
      <c r="Z134" s="109"/>
      <c r="AA134" s="110"/>
      <c r="AC134" s="31"/>
      <c r="AD134" s="33"/>
      <c r="AF134" s="107"/>
      <c r="AG134" s="108"/>
      <c r="AI134" s="48"/>
      <c r="AJ134" s="113"/>
      <c r="AK134" s="113"/>
      <c r="AL134" s="114"/>
      <c r="AM134" s="115"/>
      <c r="AO134" s="34"/>
      <c r="AP134" s="39"/>
      <c r="AR134" s="48"/>
      <c r="AS134" s="113"/>
      <c r="AT134" s="113"/>
      <c r="AU134" s="114"/>
      <c r="AV134" s="115"/>
      <c r="AW134" s="34"/>
      <c r="AX134" s="34"/>
      <c r="AY134" s="39"/>
    </row>
    <row r="135" spans="1:51" x14ac:dyDescent="0.25">
      <c r="A135" s="67"/>
      <c r="C135" s="46"/>
      <c r="G135" s="6"/>
      <c r="K135" s="6"/>
      <c r="M135" s="47"/>
      <c r="O135" s="59"/>
      <c r="P135" s="58"/>
      <c r="Q135" s="60"/>
      <c r="R135" s="58"/>
      <c r="S135" s="58"/>
      <c r="T135" s="61"/>
      <c r="U135" s="63"/>
      <c r="V135" s="64"/>
      <c r="X135" s="111"/>
      <c r="Y135" s="112"/>
      <c r="Z135" s="109"/>
      <c r="AA135" s="110"/>
      <c r="AC135" s="31"/>
      <c r="AD135" s="33"/>
      <c r="AF135" s="107"/>
      <c r="AG135" s="108"/>
      <c r="AI135" s="48"/>
      <c r="AJ135" s="113"/>
      <c r="AK135" s="113"/>
      <c r="AL135" s="114"/>
      <c r="AM135" s="115"/>
      <c r="AO135" s="34"/>
      <c r="AP135" s="39"/>
      <c r="AR135" s="48"/>
      <c r="AS135" s="113"/>
      <c r="AT135" s="113"/>
      <c r="AU135" s="114"/>
      <c r="AV135" s="115"/>
      <c r="AW135" s="34"/>
      <c r="AX135" s="34"/>
      <c r="AY135" s="39"/>
    </row>
    <row r="136" spans="1:51" x14ac:dyDescent="0.25">
      <c r="A136" s="67"/>
      <c r="C136" s="46"/>
      <c r="G136" s="6"/>
      <c r="K136" s="6"/>
      <c r="M136" s="47"/>
      <c r="O136" s="59"/>
      <c r="P136" s="58"/>
      <c r="Q136" s="60"/>
      <c r="R136" s="58"/>
      <c r="S136" s="58"/>
      <c r="T136" s="61"/>
      <c r="U136" s="63"/>
      <c r="V136" s="64"/>
      <c r="X136" s="111"/>
      <c r="Y136" s="112"/>
      <c r="Z136" s="109"/>
      <c r="AA136" s="110"/>
      <c r="AC136" s="31"/>
      <c r="AD136" s="33"/>
      <c r="AF136" s="107"/>
      <c r="AG136" s="108"/>
      <c r="AI136" s="48"/>
      <c r="AJ136" s="113"/>
      <c r="AK136" s="113"/>
      <c r="AL136" s="114"/>
      <c r="AM136" s="115"/>
      <c r="AO136" s="34"/>
      <c r="AP136" s="39"/>
      <c r="AR136" s="48"/>
      <c r="AS136" s="113"/>
      <c r="AT136" s="113"/>
      <c r="AU136" s="114"/>
      <c r="AV136" s="115"/>
      <c r="AW136" s="34"/>
      <c r="AX136" s="34"/>
      <c r="AY136" s="39"/>
    </row>
    <row r="137" spans="1:51" x14ac:dyDescent="0.25">
      <c r="A137" s="67"/>
      <c r="C137" s="46"/>
      <c r="G137" s="6"/>
      <c r="K137" s="6"/>
      <c r="M137" s="47"/>
      <c r="O137" s="59"/>
      <c r="P137" s="58"/>
      <c r="Q137" s="60"/>
      <c r="R137" s="58"/>
      <c r="S137" s="58"/>
      <c r="T137" s="61"/>
      <c r="U137" s="63"/>
      <c r="V137" s="64"/>
      <c r="X137" s="111"/>
      <c r="Y137" s="112"/>
      <c r="Z137" s="109"/>
      <c r="AA137" s="110"/>
      <c r="AC137" s="31"/>
      <c r="AD137" s="33"/>
      <c r="AF137" s="107"/>
      <c r="AG137" s="108"/>
      <c r="AI137" s="48"/>
      <c r="AJ137" s="113"/>
      <c r="AK137" s="113"/>
      <c r="AL137" s="114"/>
      <c r="AM137" s="115"/>
      <c r="AO137" s="34"/>
      <c r="AP137" s="39"/>
      <c r="AR137" s="48"/>
      <c r="AS137" s="113"/>
      <c r="AT137" s="113"/>
      <c r="AU137" s="114"/>
      <c r="AV137" s="115"/>
      <c r="AW137" s="34"/>
      <c r="AX137" s="34"/>
      <c r="AY137" s="39"/>
    </row>
    <row r="138" spans="1:51" x14ac:dyDescent="0.25">
      <c r="A138" s="67"/>
      <c r="C138" s="46"/>
      <c r="G138" s="6"/>
      <c r="K138" s="6"/>
      <c r="M138" s="47"/>
      <c r="O138" s="59"/>
      <c r="P138" s="58"/>
      <c r="Q138" s="60"/>
      <c r="R138" s="58"/>
      <c r="S138" s="58"/>
      <c r="T138" s="61"/>
      <c r="U138" s="63"/>
      <c r="V138" s="64"/>
      <c r="X138" s="111"/>
      <c r="Y138" s="112"/>
      <c r="Z138" s="109"/>
      <c r="AA138" s="110"/>
      <c r="AC138" s="31"/>
      <c r="AD138" s="33"/>
      <c r="AF138" s="107"/>
      <c r="AG138" s="108"/>
      <c r="AI138" s="48"/>
      <c r="AJ138" s="113"/>
      <c r="AK138" s="113"/>
      <c r="AL138" s="114"/>
      <c r="AM138" s="115"/>
      <c r="AO138" s="34"/>
      <c r="AP138" s="39"/>
      <c r="AR138" s="48"/>
      <c r="AS138" s="113"/>
      <c r="AT138" s="113"/>
      <c r="AU138" s="114"/>
      <c r="AV138" s="115"/>
      <c r="AW138" s="34"/>
      <c r="AX138" s="34"/>
      <c r="AY138" s="39"/>
    </row>
    <row r="139" spans="1:51" x14ac:dyDescent="0.25">
      <c r="A139" s="67"/>
      <c r="C139" s="46"/>
      <c r="G139" s="6"/>
      <c r="K139" s="6"/>
      <c r="M139" s="47"/>
      <c r="O139" s="59"/>
      <c r="P139" s="58"/>
      <c r="Q139" s="60"/>
      <c r="R139" s="58"/>
      <c r="S139" s="58"/>
      <c r="T139" s="61"/>
      <c r="U139" s="63"/>
      <c r="V139" s="64"/>
      <c r="X139" s="111"/>
      <c r="Y139" s="112"/>
      <c r="Z139" s="109"/>
      <c r="AA139" s="110"/>
      <c r="AC139" s="31"/>
      <c r="AD139" s="33"/>
      <c r="AF139" s="107"/>
      <c r="AG139" s="108"/>
      <c r="AI139" s="48"/>
      <c r="AJ139" s="113"/>
      <c r="AK139" s="113"/>
      <c r="AL139" s="114"/>
      <c r="AM139" s="115"/>
      <c r="AO139" s="34"/>
      <c r="AP139" s="39"/>
      <c r="AR139" s="48"/>
      <c r="AS139" s="113"/>
      <c r="AT139" s="113"/>
      <c r="AU139" s="114"/>
      <c r="AV139" s="115"/>
      <c r="AW139" s="34"/>
      <c r="AX139" s="34"/>
      <c r="AY139" s="39"/>
    </row>
    <row r="140" spans="1:51" ht="15.75" customHeight="1" x14ac:dyDescent="0.25">
      <c r="A140" s="67"/>
      <c r="C140" s="46"/>
      <c r="G140" s="6"/>
      <c r="K140" s="6"/>
      <c r="M140" s="47"/>
      <c r="O140" s="59"/>
      <c r="P140" s="58"/>
      <c r="Q140" s="60"/>
      <c r="R140" s="58"/>
      <c r="S140" s="58"/>
      <c r="T140" s="61"/>
      <c r="U140" s="63"/>
      <c r="V140" s="64"/>
      <c r="X140" s="111"/>
      <c r="Y140" s="112"/>
      <c r="Z140" s="109"/>
      <c r="AA140" s="110"/>
      <c r="AC140" s="31"/>
      <c r="AD140" s="33"/>
      <c r="AF140" s="107"/>
      <c r="AG140" s="108"/>
      <c r="AI140" s="48"/>
      <c r="AJ140" s="113"/>
      <c r="AK140" s="113"/>
      <c r="AL140" s="114"/>
      <c r="AM140" s="115"/>
      <c r="AO140" s="34"/>
      <c r="AP140" s="39"/>
      <c r="AR140" s="48"/>
      <c r="AS140" s="113"/>
      <c r="AT140" s="113"/>
      <c r="AU140" s="114"/>
      <c r="AV140" s="115"/>
      <c r="AW140" s="34"/>
      <c r="AX140" s="34"/>
      <c r="AY140" s="39"/>
    </row>
    <row r="141" spans="1:51" x14ac:dyDescent="0.25">
      <c r="A141" s="67"/>
      <c r="C141" s="46"/>
      <c r="G141" s="6"/>
      <c r="K141" s="6"/>
      <c r="M141" s="47"/>
      <c r="O141" s="59"/>
      <c r="P141" s="58"/>
      <c r="Q141" s="60"/>
      <c r="R141" s="58"/>
      <c r="S141" s="58"/>
      <c r="T141" s="61"/>
      <c r="U141" s="63"/>
      <c r="V141" s="64"/>
      <c r="X141" s="111"/>
      <c r="Y141" s="112"/>
      <c r="Z141" s="109"/>
      <c r="AA141" s="110"/>
      <c r="AC141" s="31"/>
      <c r="AD141" s="33"/>
      <c r="AF141" s="107"/>
      <c r="AG141" s="108"/>
      <c r="AI141" s="48"/>
      <c r="AJ141" s="113"/>
      <c r="AK141" s="113"/>
      <c r="AL141" s="114"/>
      <c r="AM141" s="115"/>
      <c r="AO141" s="34"/>
      <c r="AP141" s="39"/>
      <c r="AR141" s="48"/>
      <c r="AS141" s="113"/>
      <c r="AT141" s="113"/>
      <c r="AU141" s="114"/>
      <c r="AV141" s="115"/>
      <c r="AW141" s="34"/>
      <c r="AX141" s="34"/>
      <c r="AY141" s="39"/>
    </row>
    <row r="142" spans="1:51" ht="16.5" customHeight="1" x14ac:dyDescent="0.25">
      <c r="A142" s="67"/>
      <c r="C142" s="46"/>
      <c r="G142" s="6"/>
      <c r="K142" s="6"/>
      <c r="M142" s="47"/>
      <c r="O142" s="59"/>
      <c r="P142" s="58"/>
      <c r="Q142" s="60"/>
      <c r="R142" s="58"/>
      <c r="S142" s="58"/>
      <c r="T142" s="61"/>
      <c r="U142" s="63"/>
      <c r="V142" s="64"/>
      <c r="X142" s="111"/>
      <c r="Y142" s="112"/>
      <c r="Z142" s="109"/>
      <c r="AA142" s="110"/>
      <c r="AC142" s="31"/>
      <c r="AD142" s="33"/>
      <c r="AF142" s="107"/>
      <c r="AG142" s="108"/>
      <c r="AI142" s="48"/>
      <c r="AJ142" s="113"/>
      <c r="AK142" s="113"/>
      <c r="AL142" s="114"/>
      <c r="AM142" s="115"/>
      <c r="AO142" s="34"/>
      <c r="AP142" s="39"/>
      <c r="AR142" s="48"/>
      <c r="AS142" s="113"/>
      <c r="AT142" s="113"/>
      <c r="AU142" s="114"/>
      <c r="AV142" s="115"/>
      <c r="AW142" s="34"/>
      <c r="AX142" s="34"/>
      <c r="AY142" s="39"/>
    </row>
    <row r="143" spans="1:51" x14ac:dyDescent="0.25">
      <c r="A143" s="67"/>
      <c r="C143" s="46"/>
      <c r="G143" s="6"/>
      <c r="K143" s="6"/>
      <c r="M143" s="47"/>
      <c r="O143" s="59"/>
      <c r="P143" s="58"/>
      <c r="Q143" s="60"/>
      <c r="R143" s="58"/>
      <c r="S143" s="58"/>
      <c r="T143" s="61"/>
      <c r="U143" s="63"/>
      <c r="V143" s="64"/>
      <c r="X143" s="111"/>
      <c r="Y143" s="112"/>
      <c r="Z143" s="109"/>
      <c r="AA143" s="110"/>
      <c r="AC143" s="31"/>
      <c r="AD143" s="33"/>
      <c r="AF143" s="107"/>
      <c r="AG143" s="108"/>
      <c r="AI143" s="48"/>
      <c r="AJ143" s="113"/>
      <c r="AK143" s="113"/>
      <c r="AL143" s="114"/>
      <c r="AM143" s="115"/>
      <c r="AO143" s="34"/>
      <c r="AP143" s="39"/>
      <c r="AR143" s="48"/>
      <c r="AS143" s="113"/>
      <c r="AT143" s="113"/>
      <c r="AU143" s="114"/>
      <c r="AV143" s="115"/>
      <c r="AW143" s="34"/>
      <c r="AX143" s="34"/>
      <c r="AY143" s="39"/>
    </row>
    <row r="144" spans="1:51" x14ac:dyDescent="0.25">
      <c r="A144" s="67"/>
      <c r="C144" s="46"/>
      <c r="G144" s="6"/>
      <c r="K144" s="6"/>
      <c r="M144" s="47"/>
      <c r="O144" s="59"/>
      <c r="P144" s="58"/>
      <c r="Q144" s="60"/>
      <c r="R144" s="58"/>
      <c r="S144" s="58"/>
      <c r="T144" s="61"/>
      <c r="U144" s="63"/>
      <c r="V144" s="64"/>
      <c r="X144" s="111"/>
      <c r="Y144" s="112"/>
      <c r="Z144" s="109"/>
      <c r="AA144" s="110"/>
      <c r="AC144" s="31"/>
      <c r="AD144" s="33"/>
      <c r="AF144" s="107"/>
      <c r="AG144" s="108"/>
      <c r="AI144" s="48"/>
      <c r="AJ144" s="113"/>
      <c r="AK144" s="113"/>
      <c r="AL144" s="114"/>
      <c r="AM144" s="115"/>
      <c r="AO144" s="34"/>
      <c r="AP144" s="39"/>
      <c r="AR144" s="48"/>
      <c r="AS144" s="113"/>
      <c r="AT144" s="113"/>
      <c r="AU144" s="114"/>
      <c r="AV144" s="115"/>
      <c r="AW144" s="34"/>
      <c r="AX144" s="34"/>
      <c r="AY144" s="39"/>
    </row>
    <row r="145" spans="1:51" x14ac:dyDescent="0.25">
      <c r="A145" s="67"/>
      <c r="C145" s="46"/>
      <c r="G145" s="6"/>
      <c r="K145" s="6"/>
      <c r="M145" s="47"/>
      <c r="O145" s="59"/>
      <c r="P145" s="58"/>
      <c r="Q145" s="60"/>
      <c r="R145" s="58"/>
      <c r="S145" s="58"/>
      <c r="T145" s="61"/>
      <c r="U145" s="63"/>
      <c r="V145" s="64"/>
      <c r="X145" s="111"/>
      <c r="Y145" s="112"/>
      <c r="Z145" s="109"/>
      <c r="AA145" s="110"/>
      <c r="AC145" s="31"/>
      <c r="AD145" s="33"/>
      <c r="AF145" s="107"/>
      <c r="AG145" s="108"/>
      <c r="AI145" s="48"/>
      <c r="AJ145" s="113"/>
      <c r="AK145" s="113"/>
      <c r="AL145" s="114"/>
      <c r="AM145" s="115"/>
      <c r="AO145" s="34"/>
      <c r="AP145" s="39"/>
      <c r="AR145" s="48"/>
      <c r="AS145" s="113"/>
      <c r="AT145" s="113"/>
      <c r="AU145" s="114"/>
      <c r="AV145" s="115"/>
      <c r="AW145" s="34"/>
      <c r="AX145" s="34"/>
      <c r="AY145" s="39"/>
    </row>
    <row r="146" spans="1:51" x14ac:dyDescent="0.25">
      <c r="A146" s="67"/>
      <c r="C146" s="46"/>
      <c r="G146" s="6"/>
      <c r="K146" s="6"/>
      <c r="M146" s="47"/>
      <c r="O146" s="59"/>
      <c r="P146" s="58"/>
      <c r="Q146" s="60"/>
      <c r="R146" s="58"/>
      <c r="S146" s="58"/>
      <c r="T146" s="61"/>
      <c r="U146" s="63"/>
      <c r="V146" s="64"/>
      <c r="X146" s="111"/>
      <c r="Y146" s="112"/>
      <c r="Z146" s="109"/>
      <c r="AA146" s="110"/>
      <c r="AC146" s="31"/>
      <c r="AD146" s="33"/>
      <c r="AF146" s="107"/>
      <c r="AG146" s="108"/>
      <c r="AI146" s="48"/>
      <c r="AJ146" s="113"/>
      <c r="AK146" s="113"/>
      <c r="AL146" s="114"/>
      <c r="AM146" s="115"/>
      <c r="AO146" s="34"/>
      <c r="AP146" s="39"/>
      <c r="AR146" s="48"/>
      <c r="AS146" s="113"/>
      <c r="AT146" s="113"/>
      <c r="AU146" s="114"/>
      <c r="AV146" s="115"/>
      <c r="AW146" s="34"/>
      <c r="AX146" s="34"/>
      <c r="AY146" s="39"/>
    </row>
    <row r="147" spans="1:51" x14ac:dyDescent="0.25">
      <c r="A147" s="67"/>
      <c r="C147" s="46"/>
      <c r="G147" s="6"/>
      <c r="K147" s="6"/>
      <c r="M147" s="47"/>
      <c r="O147" s="59"/>
      <c r="P147" s="58"/>
      <c r="Q147" s="60"/>
      <c r="R147" s="58"/>
      <c r="S147" s="58"/>
      <c r="T147" s="61"/>
      <c r="U147" s="63"/>
      <c r="V147" s="64"/>
      <c r="X147" s="111"/>
      <c r="Y147" s="112"/>
      <c r="Z147" s="109"/>
      <c r="AA147" s="110"/>
      <c r="AC147" s="31"/>
      <c r="AD147" s="33"/>
      <c r="AF147" s="107"/>
      <c r="AG147" s="108"/>
      <c r="AI147" s="48"/>
      <c r="AJ147" s="113"/>
      <c r="AK147" s="113"/>
      <c r="AL147" s="114"/>
      <c r="AM147" s="115"/>
      <c r="AO147" s="34"/>
      <c r="AP147" s="39"/>
      <c r="AR147" s="48"/>
      <c r="AS147" s="113"/>
      <c r="AT147" s="113"/>
      <c r="AU147" s="114"/>
      <c r="AV147" s="115"/>
      <c r="AW147" s="34"/>
      <c r="AX147" s="34"/>
      <c r="AY147" s="39"/>
    </row>
    <row r="148" spans="1:51" x14ac:dyDescent="0.25">
      <c r="A148" s="67"/>
      <c r="C148" s="46"/>
      <c r="G148" s="6"/>
      <c r="K148" s="6"/>
      <c r="M148" s="47"/>
      <c r="O148" s="59"/>
      <c r="P148" s="58"/>
      <c r="Q148" s="60"/>
      <c r="R148" s="58"/>
      <c r="S148" s="58"/>
      <c r="T148" s="61"/>
      <c r="U148" s="63"/>
      <c r="V148" s="64"/>
      <c r="X148" s="111"/>
      <c r="Y148" s="112"/>
      <c r="Z148" s="109"/>
      <c r="AA148" s="110"/>
      <c r="AC148" s="31"/>
      <c r="AD148" s="33"/>
      <c r="AF148" s="107"/>
      <c r="AG148" s="108"/>
      <c r="AI148" s="48"/>
      <c r="AJ148" s="113"/>
      <c r="AK148" s="113"/>
      <c r="AL148" s="114"/>
      <c r="AM148" s="115"/>
      <c r="AO148" s="34"/>
      <c r="AP148" s="39"/>
      <c r="AR148" s="48"/>
      <c r="AS148" s="113"/>
      <c r="AT148" s="113"/>
      <c r="AU148" s="114"/>
      <c r="AV148" s="115"/>
      <c r="AW148" s="34"/>
      <c r="AX148" s="34"/>
      <c r="AY148" s="39"/>
    </row>
    <row r="149" spans="1:51" x14ac:dyDescent="0.25">
      <c r="A149" s="67"/>
      <c r="C149" s="46"/>
      <c r="G149" s="6"/>
      <c r="K149" s="6"/>
      <c r="M149" s="47"/>
      <c r="O149" s="59"/>
      <c r="P149" s="58"/>
      <c r="Q149" s="60"/>
      <c r="R149" s="58"/>
      <c r="S149" s="58"/>
      <c r="T149" s="61"/>
      <c r="U149" s="63"/>
      <c r="V149" s="64"/>
      <c r="X149" s="111"/>
      <c r="Y149" s="112"/>
      <c r="Z149" s="109"/>
      <c r="AA149" s="110"/>
      <c r="AC149" s="31"/>
      <c r="AD149" s="33"/>
      <c r="AF149" s="107"/>
      <c r="AG149" s="108"/>
      <c r="AI149" s="48"/>
      <c r="AJ149" s="113"/>
      <c r="AK149" s="113"/>
      <c r="AL149" s="114"/>
      <c r="AM149" s="115"/>
      <c r="AO149" s="34"/>
      <c r="AP149" s="39"/>
      <c r="AR149" s="48"/>
      <c r="AS149" s="113"/>
      <c r="AT149" s="113"/>
      <c r="AU149" s="114"/>
      <c r="AV149" s="115"/>
      <c r="AW149" s="34"/>
      <c r="AX149" s="34"/>
      <c r="AY149" s="39"/>
    </row>
    <row r="150" spans="1:51" x14ac:dyDescent="0.25">
      <c r="A150" s="67"/>
      <c r="C150" s="46"/>
      <c r="G150" s="6"/>
      <c r="K150" s="6"/>
      <c r="M150" s="47"/>
      <c r="O150" s="59"/>
      <c r="P150" s="58"/>
      <c r="Q150" s="60"/>
      <c r="R150" s="58"/>
      <c r="S150" s="58"/>
      <c r="T150" s="61"/>
      <c r="U150" s="63"/>
      <c r="V150" s="64"/>
      <c r="X150" s="111"/>
      <c r="Y150" s="112"/>
      <c r="Z150" s="109"/>
      <c r="AA150" s="110"/>
      <c r="AC150" s="31"/>
      <c r="AD150" s="33"/>
      <c r="AF150" s="107"/>
      <c r="AG150" s="108"/>
      <c r="AI150" s="48"/>
      <c r="AJ150" s="113"/>
      <c r="AK150" s="113"/>
      <c r="AL150" s="114"/>
      <c r="AM150" s="115"/>
      <c r="AO150" s="34"/>
      <c r="AP150" s="39"/>
      <c r="AR150" s="48"/>
      <c r="AS150" s="113"/>
      <c r="AT150" s="113"/>
      <c r="AU150" s="114"/>
      <c r="AV150" s="115"/>
      <c r="AW150" s="34"/>
      <c r="AX150" s="34"/>
      <c r="AY150" s="39"/>
    </row>
    <row r="151" spans="1:51" x14ac:dyDescent="0.25">
      <c r="A151" s="67"/>
      <c r="C151" s="46"/>
      <c r="G151" s="6"/>
      <c r="K151" s="6"/>
      <c r="M151" s="47"/>
      <c r="O151" s="59"/>
      <c r="P151" s="58"/>
      <c r="Q151" s="60"/>
      <c r="R151" s="58"/>
      <c r="S151" s="58"/>
      <c r="T151" s="61"/>
      <c r="U151" s="63"/>
      <c r="V151" s="64"/>
      <c r="X151" s="111"/>
      <c r="Y151" s="112"/>
      <c r="Z151" s="109"/>
      <c r="AA151" s="110"/>
      <c r="AC151" s="31"/>
      <c r="AD151" s="33"/>
      <c r="AF151" s="107"/>
      <c r="AG151" s="108"/>
      <c r="AI151" s="48"/>
      <c r="AJ151" s="113"/>
      <c r="AK151" s="113"/>
      <c r="AL151" s="114"/>
      <c r="AM151" s="115"/>
      <c r="AO151" s="34"/>
      <c r="AP151" s="39"/>
      <c r="AR151" s="48"/>
      <c r="AS151" s="113"/>
      <c r="AT151" s="113"/>
      <c r="AU151" s="114"/>
      <c r="AV151" s="115"/>
      <c r="AW151" s="34"/>
      <c r="AX151" s="34"/>
      <c r="AY151" s="39"/>
    </row>
    <row r="152" spans="1:51" x14ac:dyDescent="0.25">
      <c r="A152" s="67"/>
      <c r="C152" s="46"/>
      <c r="G152" s="6"/>
      <c r="K152" s="6"/>
      <c r="M152" s="47"/>
      <c r="O152" s="59"/>
      <c r="P152" s="58"/>
      <c r="Q152" s="60"/>
      <c r="R152" s="58"/>
      <c r="S152" s="58"/>
      <c r="T152" s="61"/>
      <c r="U152" s="63"/>
      <c r="V152" s="64"/>
      <c r="X152" s="111"/>
      <c r="Y152" s="112"/>
      <c r="Z152" s="109"/>
      <c r="AA152" s="110"/>
      <c r="AC152" s="31"/>
      <c r="AD152" s="33"/>
      <c r="AF152" s="107"/>
      <c r="AG152" s="108"/>
      <c r="AI152" s="48"/>
      <c r="AJ152" s="113"/>
      <c r="AK152" s="113"/>
      <c r="AL152" s="114"/>
      <c r="AM152" s="115"/>
      <c r="AO152" s="34"/>
      <c r="AP152" s="39"/>
      <c r="AR152" s="48"/>
      <c r="AS152" s="113"/>
      <c r="AT152" s="113"/>
      <c r="AU152" s="114"/>
      <c r="AV152" s="115"/>
      <c r="AW152" s="34"/>
      <c r="AX152" s="34"/>
      <c r="AY152" s="39"/>
    </row>
    <row r="153" spans="1:51" ht="15.75" customHeight="1" x14ac:dyDescent="0.25">
      <c r="A153" s="67"/>
      <c r="C153" s="46"/>
      <c r="G153" s="6"/>
      <c r="K153" s="6"/>
      <c r="M153" s="47"/>
      <c r="O153" s="59"/>
      <c r="P153" s="58"/>
      <c r="Q153" s="60"/>
      <c r="R153" s="58"/>
      <c r="S153" s="58"/>
      <c r="T153" s="61"/>
      <c r="U153" s="63"/>
      <c r="V153" s="64"/>
      <c r="X153" s="111"/>
      <c r="Y153" s="112"/>
      <c r="Z153" s="109"/>
      <c r="AA153" s="110"/>
      <c r="AC153" s="31"/>
      <c r="AD153" s="33"/>
      <c r="AF153" s="107"/>
      <c r="AG153" s="108"/>
      <c r="AI153" s="48"/>
      <c r="AJ153" s="113"/>
      <c r="AK153" s="113"/>
      <c r="AL153" s="114"/>
      <c r="AM153" s="115"/>
      <c r="AO153" s="34"/>
      <c r="AP153" s="39"/>
      <c r="AR153" s="48"/>
      <c r="AS153" s="113"/>
      <c r="AT153" s="113"/>
      <c r="AU153" s="114"/>
      <c r="AV153" s="115"/>
      <c r="AW153" s="34"/>
      <c r="AX153" s="34"/>
      <c r="AY153" s="39"/>
    </row>
    <row r="154" spans="1:51" x14ac:dyDescent="0.25">
      <c r="A154" s="67"/>
      <c r="C154" s="46"/>
      <c r="G154" s="6"/>
      <c r="K154" s="6"/>
      <c r="M154" s="47"/>
      <c r="O154" s="59"/>
      <c r="P154" s="58"/>
      <c r="Q154" s="60"/>
      <c r="R154" s="58"/>
      <c r="S154" s="58"/>
      <c r="T154" s="61"/>
      <c r="U154" s="63"/>
      <c r="V154" s="64"/>
      <c r="X154" s="111"/>
      <c r="Y154" s="112"/>
      <c r="Z154" s="109"/>
      <c r="AA154" s="110"/>
      <c r="AC154" s="31"/>
      <c r="AD154" s="33"/>
      <c r="AF154" s="107"/>
      <c r="AG154" s="108"/>
      <c r="AI154" s="48"/>
      <c r="AJ154" s="113"/>
      <c r="AK154" s="113"/>
      <c r="AL154" s="114"/>
      <c r="AM154" s="115"/>
      <c r="AO154" s="34"/>
      <c r="AP154" s="39"/>
      <c r="AR154" s="48"/>
      <c r="AS154" s="113"/>
      <c r="AT154" s="113"/>
      <c r="AU154" s="114"/>
      <c r="AV154" s="115"/>
      <c r="AW154" s="34"/>
      <c r="AX154" s="34"/>
      <c r="AY154" s="39"/>
    </row>
    <row r="155" spans="1:51" ht="16.5" customHeight="1" x14ac:dyDescent="0.25">
      <c r="A155" s="67"/>
      <c r="C155" s="46"/>
      <c r="G155" s="6"/>
      <c r="K155" s="6"/>
      <c r="M155" s="47"/>
      <c r="O155" s="59"/>
      <c r="P155" s="58"/>
      <c r="Q155" s="60"/>
      <c r="R155" s="58"/>
      <c r="S155" s="58"/>
      <c r="T155" s="61"/>
      <c r="U155" s="63"/>
      <c r="V155" s="64"/>
      <c r="X155" s="111"/>
      <c r="Y155" s="112"/>
      <c r="Z155" s="109"/>
      <c r="AA155" s="110"/>
      <c r="AC155" s="31"/>
      <c r="AD155" s="33"/>
      <c r="AF155" s="107"/>
      <c r="AG155" s="108"/>
      <c r="AI155" s="48"/>
      <c r="AJ155" s="113"/>
      <c r="AK155" s="113"/>
      <c r="AL155" s="114"/>
      <c r="AM155" s="115"/>
      <c r="AO155" s="34"/>
      <c r="AP155" s="39"/>
      <c r="AR155" s="48"/>
      <c r="AS155" s="113"/>
      <c r="AT155" s="113"/>
      <c r="AU155" s="114"/>
      <c r="AV155" s="115"/>
      <c r="AW155" s="34"/>
      <c r="AX155" s="34"/>
      <c r="AY155" s="39"/>
    </row>
    <row r="156" spans="1:51" x14ac:dyDescent="0.25">
      <c r="A156" s="67"/>
      <c r="C156" s="46"/>
      <c r="G156" s="6"/>
      <c r="K156" s="6"/>
      <c r="M156" s="47"/>
      <c r="O156" s="59"/>
      <c r="P156" s="58"/>
      <c r="Q156" s="60"/>
      <c r="R156" s="58"/>
      <c r="S156" s="58"/>
      <c r="T156" s="61"/>
      <c r="U156" s="63"/>
      <c r="V156" s="64"/>
      <c r="X156" s="111"/>
      <c r="Y156" s="112"/>
      <c r="Z156" s="109"/>
      <c r="AA156" s="110"/>
      <c r="AC156" s="31"/>
      <c r="AD156" s="33"/>
      <c r="AF156" s="107"/>
      <c r="AG156" s="108"/>
      <c r="AI156" s="48"/>
      <c r="AJ156" s="113"/>
      <c r="AK156" s="113"/>
      <c r="AL156" s="114"/>
      <c r="AM156" s="115"/>
      <c r="AO156" s="34"/>
      <c r="AP156" s="39"/>
      <c r="AR156" s="48"/>
      <c r="AS156" s="113"/>
      <c r="AT156" s="113"/>
      <c r="AU156" s="114"/>
      <c r="AV156" s="115"/>
      <c r="AW156" s="34"/>
      <c r="AX156" s="34"/>
      <c r="AY156" s="39"/>
    </row>
    <row r="157" spans="1:51" x14ac:dyDescent="0.25">
      <c r="A157" s="67"/>
      <c r="C157" s="46"/>
      <c r="G157" s="6"/>
      <c r="K157" s="6"/>
      <c r="M157" s="47"/>
      <c r="O157" s="59"/>
      <c r="P157" s="58"/>
      <c r="Q157" s="60"/>
      <c r="R157" s="58"/>
      <c r="S157" s="58"/>
      <c r="T157" s="61"/>
      <c r="U157" s="63"/>
      <c r="V157" s="64"/>
      <c r="X157" s="111"/>
      <c r="Y157" s="112"/>
      <c r="Z157" s="109"/>
      <c r="AA157" s="110"/>
      <c r="AC157" s="31"/>
      <c r="AD157" s="33"/>
      <c r="AF157" s="107"/>
      <c r="AG157" s="108"/>
      <c r="AI157" s="48"/>
      <c r="AJ157" s="113"/>
      <c r="AK157" s="113"/>
      <c r="AL157" s="114"/>
      <c r="AM157" s="115"/>
      <c r="AO157" s="34"/>
      <c r="AP157" s="39"/>
      <c r="AR157" s="48"/>
      <c r="AS157" s="113"/>
      <c r="AT157" s="113"/>
      <c r="AU157" s="114"/>
      <c r="AV157" s="115"/>
      <c r="AW157" s="34"/>
      <c r="AX157" s="34"/>
      <c r="AY157" s="39"/>
    </row>
    <row r="158" spans="1:51" x14ac:dyDescent="0.25">
      <c r="A158" s="67"/>
      <c r="C158" s="46"/>
      <c r="G158" s="6"/>
      <c r="K158" s="6"/>
      <c r="M158" s="47"/>
      <c r="O158" s="59"/>
      <c r="P158" s="58"/>
      <c r="Q158" s="60"/>
      <c r="R158" s="58"/>
      <c r="S158" s="58"/>
      <c r="T158" s="61"/>
      <c r="U158" s="63"/>
      <c r="V158" s="64"/>
      <c r="X158" s="111"/>
      <c r="Y158" s="112"/>
      <c r="Z158" s="109"/>
      <c r="AA158" s="110"/>
      <c r="AC158" s="31"/>
      <c r="AD158" s="33"/>
      <c r="AF158" s="107"/>
      <c r="AG158" s="108"/>
      <c r="AI158" s="48"/>
      <c r="AJ158" s="113"/>
      <c r="AK158" s="113"/>
      <c r="AL158" s="114"/>
      <c r="AM158" s="115"/>
      <c r="AO158" s="34"/>
      <c r="AP158" s="39"/>
      <c r="AR158" s="48"/>
      <c r="AS158" s="113"/>
      <c r="AT158" s="113"/>
      <c r="AU158" s="114"/>
      <c r="AV158" s="115"/>
      <c r="AW158" s="34"/>
      <c r="AX158" s="34"/>
      <c r="AY158" s="39"/>
    </row>
    <row r="159" spans="1:51" x14ac:dyDescent="0.25">
      <c r="A159" s="67"/>
      <c r="C159" s="46"/>
      <c r="G159" s="6"/>
      <c r="K159" s="6"/>
      <c r="M159" s="47"/>
      <c r="O159" s="59"/>
      <c r="P159" s="58"/>
      <c r="Q159" s="60"/>
      <c r="R159" s="58"/>
      <c r="S159" s="58"/>
      <c r="T159" s="61"/>
      <c r="U159" s="63"/>
      <c r="V159" s="64"/>
      <c r="X159" s="111"/>
      <c r="Y159" s="112"/>
      <c r="Z159" s="109"/>
      <c r="AA159" s="110"/>
      <c r="AC159" s="31"/>
      <c r="AD159" s="33"/>
      <c r="AF159" s="107"/>
      <c r="AG159" s="108"/>
      <c r="AI159" s="48"/>
      <c r="AJ159" s="113"/>
      <c r="AK159" s="113"/>
      <c r="AL159" s="114"/>
      <c r="AM159" s="115"/>
      <c r="AO159" s="34"/>
      <c r="AP159" s="39"/>
      <c r="AR159" s="48"/>
      <c r="AS159" s="113"/>
      <c r="AT159" s="113"/>
      <c r="AU159" s="114"/>
      <c r="AV159" s="115"/>
      <c r="AW159" s="34"/>
      <c r="AX159" s="34"/>
      <c r="AY159" s="39"/>
    </row>
    <row r="160" spans="1:51" x14ac:dyDescent="0.25">
      <c r="A160" s="67"/>
      <c r="C160" s="46"/>
      <c r="G160" s="6"/>
      <c r="K160" s="6"/>
      <c r="M160" s="47"/>
      <c r="O160" s="59"/>
      <c r="P160" s="58"/>
      <c r="Q160" s="60"/>
      <c r="R160" s="58"/>
      <c r="S160" s="58"/>
      <c r="T160" s="61"/>
      <c r="U160" s="63"/>
      <c r="V160" s="64"/>
      <c r="X160" s="111"/>
      <c r="Y160" s="112"/>
      <c r="Z160" s="109"/>
      <c r="AA160" s="110"/>
      <c r="AC160" s="31"/>
      <c r="AD160" s="33"/>
      <c r="AF160" s="107"/>
      <c r="AG160" s="108"/>
      <c r="AI160" s="48"/>
      <c r="AJ160" s="113"/>
      <c r="AK160" s="113"/>
      <c r="AL160" s="114"/>
      <c r="AM160" s="115"/>
      <c r="AO160" s="34"/>
      <c r="AP160" s="39"/>
      <c r="AR160" s="48"/>
      <c r="AS160" s="113"/>
      <c r="AT160" s="113"/>
      <c r="AU160" s="114"/>
      <c r="AV160" s="115"/>
      <c r="AW160" s="34"/>
      <c r="AX160" s="34"/>
      <c r="AY160" s="39"/>
    </row>
    <row r="161" spans="1:51" x14ac:dyDescent="0.25">
      <c r="A161" s="67"/>
      <c r="C161" s="46"/>
      <c r="G161" s="6"/>
      <c r="K161" s="6"/>
      <c r="M161" s="47"/>
      <c r="O161" s="59"/>
      <c r="P161" s="58"/>
      <c r="Q161" s="60"/>
      <c r="R161" s="58"/>
      <c r="S161" s="58"/>
      <c r="T161" s="61"/>
      <c r="U161" s="63"/>
      <c r="V161" s="64"/>
      <c r="X161" s="111"/>
      <c r="Y161" s="112"/>
      <c r="Z161" s="109"/>
      <c r="AA161" s="110"/>
      <c r="AC161" s="31"/>
      <c r="AD161" s="33"/>
      <c r="AF161" s="107"/>
      <c r="AG161" s="108"/>
      <c r="AI161" s="48"/>
      <c r="AJ161" s="113"/>
      <c r="AK161" s="113"/>
      <c r="AL161" s="114"/>
      <c r="AM161" s="115"/>
      <c r="AO161" s="34"/>
      <c r="AP161" s="39"/>
      <c r="AR161" s="48"/>
      <c r="AS161" s="113"/>
      <c r="AT161" s="113"/>
      <c r="AU161" s="114"/>
      <c r="AV161" s="115"/>
      <c r="AW161" s="34"/>
      <c r="AX161" s="34"/>
      <c r="AY161" s="39"/>
    </row>
    <row r="162" spans="1:51" x14ac:dyDescent="0.25">
      <c r="A162" s="67"/>
      <c r="C162" s="46"/>
      <c r="G162" s="6"/>
      <c r="K162" s="6"/>
      <c r="M162" s="47"/>
      <c r="O162" s="59"/>
      <c r="P162" s="58"/>
      <c r="Q162" s="60"/>
      <c r="R162" s="58"/>
      <c r="S162" s="58"/>
      <c r="T162" s="61"/>
      <c r="U162" s="63"/>
      <c r="V162" s="64"/>
      <c r="X162" s="111"/>
      <c r="Y162" s="112"/>
      <c r="Z162" s="109"/>
      <c r="AA162" s="110"/>
      <c r="AC162" s="31"/>
      <c r="AD162" s="33"/>
      <c r="AF162" s="107"/>
      <c r="AG162" s="108"/>
      <c r="AI162" s="48"/>
      <c r="AJ162" s="113"/>
      <c r="AK162" s="113"/>
      <c r="AL162" s="114"/>
      <c r="AM162" s="115"/>
      <c r="AO162" s="34"/>
      <c r="AP162" s="39"/>
      <c r="AR162" s="48"/>
      <c r="AS162" s="113"/>
      <c r="AT162" s="113"/>
      <c r="AU162" s="114"/>
      <c r="AV162" s="115"/>
      <c r="AW162" s="34"/>
      <c r="AX162" s="34"/>
      <c r="AY162" s="39"/>
    </row>
    <row r="163" spans="1:51" x14ac:dyDescent="0.25">
      <c r="A163" s="67"/>
      <c r="C163" s="46"/>
      <c r="G163" s="6"/>
      <c r="K163" s="6"/>
      <c r="M163" s="47"/>
      <c r="O163" s="59"/>
      <c r="P163" s="58"/>
      <c r="Q163" s="60"/>
      <c r="R163" s="58"/>
      <c r="S163" s="58"/>
      <c r="T163" s="61"/>
      <c r="U163" s="63"/>
      <c r="V163" s="64"/>
      <c r="X163" s="111"/>
      <c r="Y163" s="112"/>
      <c r="Z163" s="109"/>
      <c r="AA163" s="110"/>
      <c r="AC163" s="31"/>
      <c r="AD163" s="33"/>
      <c r="AF163" s="107"/>
      <c r="AG163" s="108"/>
      <c r="AI163" s="48"/>
      <c r="AJ163" s="113"/>
      <c r="AK163" s="113"/>
      <c r="AL163" s="114"/>
      <c r="AM163" s="115"/>
      <c r="AO163" s="34"/>
      <c r="AP163" s="39"/>
      <c r="AR163" s="48"/>
      <c r="AS163" s="113"/>
      <c r="AT163" s="113"/>
      <c r="AU163" s="114"/>
      <c r="AV163" s="115"/>
      <c r="AW163" s="34"/>
      <c r="AX163" s="34"/>
      <c r="AY163" s="39"/>
    </row>
    <row r="164" spans="1:51" x14ac:dyDescent="0.25">
      <c r="A164" s="67"/>
      <c r="C164" s="46"/>
      <c r="G164" s="6"/>
      <c r="K164" s="6"/>
      <c r="M164" s="47"/>
      <c r="O164" s="59"/>
      <c r="P164" s="58"/>
      <c r="Q164" s="60"/>
      <c r="R164" s="58"/>
      <c r="S164" s="58"/>
      <c r="T164" s="61"/>
      <c r="U164" s="63"/>
      <c r="V164" s="64"/>
      <c r="X164" s="111"/>
      <c r="Y164" s="112"/>
      <c r="Z164" s="109"/>
      <c r="AA164" s="110"/>
      <c r="AC164" s="31"/>
      <c r="AD164" s="33"/>
      <c r="AF164" s="107"/>
      <c r="AG164" s="108"/>
      <c r="AI164" s="48"/>
      <c r="AJ164" s="113"/>
      <c r="AK164" s="113"/>
      <c r="AL164" s="114"/>
      <c r="AM164" s="115"/>
      <c r="AO164" s="34"/>
      <c r="AP164" s="39"/>
      <c r="AR164" s="48"/>
      <c r="AS164" s="113"/>
      <c r="AT164" s="113"/>
      <c r="AU164" s="114"/>
      <c r="AV164" s="115"/>
      <c r="AW164" s="34"/>
      <c r="AX164" s="34"/>
      <c r="AY164" s="39"/>
    </row>
    <row r="165" spans="1:51" x14ac:dyDescent="0.25">
      <c r="A165" s="67"/>
      <c r="C165" s="46"/>
      <c r="G165" s="6"/>
      <c r="K165" s="6"/>
      <c r="M165" s="47"/>
      <c r="O165" s="59"/>
      <c r="P165" s="58"/>
      <c r="Q165" s="60"/>
      <c r="R165" s="58"/>
      <c r="S165" s="58"/>
      <c r="T165" s="61"/>
      <c r="U165" s="63"/>
      <c r="V165" s="64"/>
      <c r="X165" s="111"/>
      <c r="Y165" s="112"/>
      <c r="Z165" s="109"/>
      <c r="AA165" s="110"/>
      <c r="AC165" s="31"/>
      <c r="AD165" s="33"/>
      <c r="AF165" s="107"/>
      <c r="AG165" s="108"/>
      <c r="AI165" s="48"/>
      <c r="AJ165" s="113"/>
      <c r="AK165" s="113"/>
      <c r="AL165" s="114"/>
      <c r="AM165" s="115"/>
      <c r="AO165" s="34"/>
      <c r="AP165" s="39"/>
      <c r="AR165" s="48"/>
      <c r="AS165" s="113"/>
      <c r="AT165" s="113"/>
      <c r="AU165" s="114"/>
      <c r="AV165" s="115"/>
      <c r="AW165" s="34"/>
      <c r="AX165" s="34"/>
      <c r="AY165" s="39"/>
    </row>
    <row r="166" spans="1:51" ht="15.75" customHeight="1" x14ac:dyDescent="0.25">
      <c r="A166" s="67"/>
      <c r="C166" s="46"/>
      <c r="G166" s="6"/>
      <c r="K166" s="6"/>
      <c r="M166" s="47"/>
      <c r="O166" s="59"/>
      <c r="P166" s="58"/>
      <c r="Q166" s="60"/>
      <c r="R166" s="58"/>
      <c r="S166" s="58"/>
      <c r="T166" s="61"/>
      <c r="U166" s="63"/>
      <c r="V166" s="64"/>
      <c r="X166" s="111"/>
      <c r="Y166" s="112"/>
      <c r="Z166" s="109"/>
      <c r="AA166" s="110"/>
      <c r="AC166" s="31"/>
      <c r="AD166" s="33"/>
      <c r="AF166" s="107"/>
      <c r="AG166" s="108"/>
      <c r="AI166" s="48"/>
      <c r="AJ166" s="113"/>
      <c r="AK166" s="113"/>
      <c r="AL166" s="114"/>
      <c r="AM166" s="115"/>
      <c r="AO166" s="34"/>
      <c r="AP166" s="39"/>
      <c r="AR166" s="48"/>
      <c r="AS166" s="113"/>
      <c r="AT166" s="113"/>
      <c r="AU166" s="114"/>
      <c r="AV166" s="115"/>
      <c r="AW166" s="34"/>
      <c r="AX166" s="34"/>
      <c r="AY166" s="39"/>
    </row>
    <row r="167" spans="1:51" x14ac:dyDescent="0.25">
      <c r="A167" s="67"/>
      <c r="C167" s="46"/>
      <c r="G167" s="6"/>
      <c r="K167" s="6"/>
      <c r="M167" s="47"/>
      <c r="O167" s="59"/>
      <c r="P167" s="58"/>
      <c r="Q167" s="60"/>
      <c r="R167" s="58"/>
      <c r="S167" s="58"/>
      <c r="T167" s="61"/>
      <c r="U167" s="63"/>
      <c r="V167" s="64"/>
      <c r="X167" s="111"/>
      <c r="Y167" s="112"/>
      <c r="Z167" s="109"/>
      <c r="AA167" s="110"/>
      <c r="AC167" s="31"/>
      <c r="AD167" s="33"/>
      <c r="AF167" s="107"/>
      <c r="AG167" s="108"/>
      <c r="AI167" s="48"/>
      <c r="AJ167" s="113"/>
      <c r="AK167" s="113"/>
      <c r="AL167" s="114"/>
      <c r="AM167" s="115"/>
      <c r="AO167" s="34"/>
      <c r="AP167" s="39"/>
      <c r="AR167" s="48"/>
      <c r="AS167" s="113"/>
      <c r="AT167" s="113"/>
      <c r="AU167" s="114"/>
      <c r="AV167" s="115"/>
      <c r="AW167" s="34"/>
      <c r="AX167" s="34"/>
      <c r="AY167" s="39"/>
    </row>
    <row r="168" spans="1:51" ht="16.5" customHeight="1" x14ac:dyDescent="0.25">
      <c r="A168" s="67"/>
      <c r="C168" s="46"/>
      <c r="G168" s="6"/>
      <c r="K168" s="6"/>
      <c r="M168" s="47"/>
      <c r="O168" s="59"/>
      <c r="P168" s="58"/>
      <c r="Q168" s="60"/>
      <c r="R168" s="58"/>
      <c r="S168" s="58"/>
      <c r="T168" s="61"/>
      <c r="U168" s="63"/>
      <c r="V168" s="64"/>
      <c r="X168" s="111"/>
      <c r="Y168" s="112"/>
      <c r="Z168" s="109"/>
      <c r="AA168" s="110"/>
      <c r="AC168" s="31"/>
      <c r="AD168" s="33"/>
      <c r="AF168" s="107"/>
      <c r="AG168" s="108"/>
      <c r="AI168" s="48"/>
      <c r="AJ168" s="113"/>
      <c r="AK168" s="113"/>
      <c r="AL168" s="114"/>
      <c r="AM168" s="115"/>
      <c r="AO168" s="34"/>
      <c r="AP168" s="39"/>
      <c r="AR168" s="48"/>
      <c r="AS168" s="113"/>
      <c r="AT168" s="113"/>
      <c r="AU168" s="114"/>
      <c r="AV168" s="115"/>
      <c r="AW168" s="34"/>
      <c r="AX168" s="34"/>
      <c r="AY168" s="39"/>
    </row>
    <row r="169" spans="1:51" x14ac:dyDescent="0.25">
      <c r="A169" s="67"/>
      <c r="C169" s="46"/>
      <c r="G169" s="6"/>
      <c r="K169" s="6"/>
      <c r="M169" s="47"/>
      <c r="O169" s="59"/>
      <c r="P169" s="58"/>
      <c r="Q169" s="60"/>
      <c r="R169" s="58"/>
      <c r="S169" s="58"/>
      <c r="T169" s="61"/>
      <c r="U169" s="63"/>
      <c r="V169" s="64"/>
      <c r="X169" s="111"/>
      <c r="Y169" s="112"/>
      <c r="Z169" s="109"/>
      <c r="AA169" s="110"/>
      <c r="AC169" s="31"/>
      <c r="AD169" s="33"/>
      <c r="AF169" s="107"/>
      <c r="AG169" s="108"/>
      <c r="AI169" s="48"/>
      <c r="AJ169" s="113"/>
      <c r="AK169" s="113"/>
      <c r="AL169" s="114"/>
      <c r="AM169" s="115"/>
      <c r="AO169" s="34"/>
      <c r="AP169" s="39"/>
      <c r="AR169" s="48"/>
      <c r="AS169" s="113"/>
      <c r="AT169" s="113"/>
      <c r="AU169" s="114"/>
      <c r="AV169" s="115"/>
      <c r="AW169" s="34"/>
      <c r="AX169" s="34"/>
      <c r="AY169" s="39"/>
    </row>
    <row r="170" spans="1:51" x14ac:dyDescent="0.25">
      <c r="A170" s="67"/>
      <c r="C170" s="46"/>
      <c r="G170" s="6"/>
      <c r="K170" s="6"/>
      <c r="M170" s="47"/>
      <c r="O170" s="59"/>
      <c r="P170" s="58"/>
      <c r="Q170" s="60"/>
      <c r="R170" s="58"/>
      <c r="S170" s="58"/>
      <c r="T170" s="61"/>
      <c r="U170" s="63"/>
      <c r="V170" s="64"/>
      <c r="X170" s="111"/>
      <c r="Y170" s="112"/>
      <c r="Z170" s="109"/>
      <c r="AA170" s="110"/>
      <c r="AC170" s="31"/>
      <c r="AD170" s="33"/>
      <c r="AF170" s="107"/>
      <c r="AG170" s="108"/>
      <c r="AI170" s="48"/>
      <c r="AJ170" s="113"/>
      <c r="AK170" s="113"/>
      <c r="AL170" s="114"/>
      <c r="AM170" s="115"/>
      <c r="AO170" s="34"/>
      <c r="AP170" s="39"/>
      <c r="AR170" s="48"/>
      <c r="AS170" s="113"/>
      <c r="AT170" s="113"/>
      <c r="AU170" s="114"/>
      <c r="AV170" s="115"/>
      <c r="AW170" s="34"/>
      <c r="AX170" s="34"/>
      <c r="AY170" s="39"/>
    </row>
    <row r="171" spans="1:51" x14ac:dyDescent="0.25">
      <c r="A171" s="67"/>
      <c r="C171" s="46"/>
      <c r="G171" s="6"/>
      <c r="K171" s="6"/>
      <c r="M171" s="47"/>
      <c r="O171" s="59"/>
      <c r="P171" s="58"/>
      <c r="Q171" s="60"/>
      <c r="R171" s="58"/>
      <c r="S171" s="58"/>
      <c r="T171" s="61"/>
      <c r="U171" s="63"/>
      <c r="V171" s="64"/>
      <c r="X171" s="111"/>
      <c r="Y171" s="112"/>
      <c r="Z171" s="109"/>
      <c r="AA171" s="110"/>
      <c r="AC171" s="31"/>
      <c r="AD171" s="33"/>
      <c r="AF171" s="107"/>
      <c r="AG171" s="108"/>
      <c r="AI171" s="48"/>
      <c r="AJ171" s="113"/>
      <c r="AK171" s="113"/>
      <c r="AL171" s="114"/>
      <c r="AM171" s="115"/>
      <c r="AO171" s="34"/>
      <c r="AP171" s="39"/>
      <c r="AR171" s="48"/>
      <c r="AS171" s="113"/>
      <c r="AT171" s="113"/>
      <c r="AU171" s="114"/>
      <c r="AV171" s="115"/>
      <c r="AW171" s="34"/>
      <c r="AX171" s="34"/>
      <c r="AY171" s="39"/>
    </row>
    <row r="172" spans="1:51" x14ac:dyDescent="0.25">
      <c r="A172" s="67"/>
      <c r="C172" s="46"/>
      <c r="G172" s="6"/>
      <c r="K172" s="6"/>
      <c r="M172" s="47"/>
      <c r="O172" s="59"/>
      <c r="P172" s="58"/>
      <c r="Q172" s="60"/>
      <c r="R172" s="58"/>
      <c r="S172" s="58"/>
      <c r="T172" s="61"/>
      <c r="U172" s="63"/>
      <c r="V172" s="64"/>
      <c r="X172" s="111"/>
      <c r="Y172" s="112"/>
      <c r="Z172" s="109"/>
      <c r="AA172" s="110"/>
      <c r="AC172" s="31"/>
      <c r="AD172" s="33"/>
      <c r="AF172" s="107"/>
      <c r="AG172" s="108"/>
      <c r="AI172" s="48"/>
      <c r="AJ172" s="113"/>
      <c r="AK172" s="113"/>
      <c r="AL172" s="114"/>
      <c r="AM172" s="115"/>
      <c r="AO172" s="34"/>
      <c r="AP172" s="39"/>
      <c r="AR172" s="48"/>
      <c r="AS172" s="113"/>
      <c r="AT172" s="113"/>
      <c r="AU172" s="114"/>
      <c r="AV172" s="115"/>
      <c r="AW172" s="34"/>
      <c r="AX172" s="34"/>
      <c r="AY172" s="39"/>
    </row>
    <row r="173" spans="1:51" x14ac:dyDescent="0.25">
      <c r="A173" s="67"/>
      <c r="C173" s="46"/>
      <c r="G173" s="6"/>
      <c r="K173" s="6"/>
      <c r="M173" s="47"/>
      <c r="O173" s="59"/>
      <c r="P173" s="58"/>
      <c r="Q173" s="60"/>
      <c r="R173" s="58"/>
      <c r="S173" s="58"/>
      <c r="T173" s="61"/>
      <c r="U173" s="63"/>
      <c r="V173" s="64"/>
      <c r="X173" s="111"/>
      <c r="Y173" s="112"/>
      <c r="Z173" s="109"/>
      <c r="AA173" s="110"/>
      <c r="AC173" s="31"/>
      <c r="AD173" s="33"/>
      <c r="AF173" s="107"/>
      <c r="AG173" s="108"/>
      <c r="AI173" s="48"/>
      <c r="AJ173" s="113"/>
      <c r="AK173" s="113"/>
      <c r="AL173" s="114"/>
      <c r="AM173" s="115"/>
      <c r="AO173" s="34"/>
      <c r="AP173" s="39"/>
      <c r="AR173" s="48"/>
      <c r="AS173" s="113"/>
      <c r="AT173" s="113"/>
      <c r="AU173" s="114"/>
      <c r="AV173" s="115"/>
      <c r="AW173" s="34"/>
      <c r="AX173" s="34"/>
      <c r="AY173" s="39"/>
    </row>
    <row r="174" spans="1:51" x14ac:dyDescent="0.25">
      <c r="A174" s="67"/>
      <c r="C174" s="46"/>
      <c r="G174" s="6"/>
      <c r="K174" s="6"/>
      <c r="M174" s="47"/>
      <c r="O174" s="59"/>
      <c r="P174" s="58"/>
      <c r="Q174" s="60"/>
      <c r="R174" s="58"/>
      <c r="S174" s="58"/>
      <c r="T174" s="61"/>
      <c r="U174" s="63"/>
      <c r="V174" s="64"/>
      <c r="X174" s="111"/>
      <c r="Y174" s="112"/>
      <c r="Z174" s="109"/>
      <c r="AA174" s="110"/>
      <c r="AC174" s="31"/>
      <c r="AD174" s="33"/>
      <c r="AF174" s="107"/>
      <c r="AG174" s="108"/>
      <c r="AI174" s="48"/>
      <c r="AJ174" s="113"/>
      <c r="AK174" s="113"/>
      <c r="AL174" s="114"/>
      <c r="AM174" s="115"/>
      <c r="AO174" s="34"/>
      <c r="AP174" s="39"/>
      <c r="AR174" s="48"/>
      <c r="AS174" s="113"/>
      <c r="AT174" s="113"/>
      <c r="AU174" s="114"/>
      <c r="AV174" s="115"/>
      <c r="AW174" s="34"/>
      <c r="AX174" s="34"/>
      <c r="AY174" s="39"/>
    </row>
    <row r="175" spans="1:51" x14ac:dyDescent="0.25">
      <c r="A175" s="67"/>
      <c r="C175" s="46"/>
      <c r="G175" s="6"/>
      <c r="K175" s="6"/>
      <c r="M175" s="47"/>
      <c r="O175" s="59"/>
      <c r="P175" s="58"/>
      <c r="Q175" s="60"/>
      <c r="R175" s="58"/>
      <c r="S175" s="58"/>
      <c r="T175" s="61"/>
      <c r="U175" s="63"/>
      <c r="V175" s="64"/>
      <c r="X175" s="111"/>
      <c r="Y175" s="112"/>
      <c r="Z175" s="109"/>
      <c r="AA175" s="110"/>
      <c r="AC175" s="31"/>
      <c r="AD175" s="33"/>
      <c r="AF175" s="107"/>
      <c r="AG175" s="108"/>
      <c r="AI175" s="48"/>
      <c r="AJ175" s="113"/>
      <c r="AK175" s="113"/>
      <c r="AL175" s="114"/>
      <c r="AM175" s="115"/>
      <c r="AO175" s="34"/>
      <c r="AP175" s="39"/>
      <c r="AR175" s="48"/>
      <c r="AS175" s="113"/>
      <c r="AT175" s="113"/>
      <c r="AU175" s="114"/>
      <c r="AV175" s="115"/>
      <c r="AW175" s="34"/>
      <c r="AX175" s="34"/>
      <c r="AY175" s="39"/>
    </row>
    <row r="176" spans="1:51" x14ac:dyDescent="0.25">
      <c r="A176" s="67"/>
      <c r="C176" s="46"/>
      <c r="G176" s="6"/>
      <c r="K176" s="6"/>
      <c r="M176" s="47"/>
      <c r="O176" s="59"/>
      <c r="P176" s="58"/>
      <c r="Q176" s="60"/>
      <c r="R176" s="58"/>
      <c r="S176" s="58"/>
      <c r="T176" s="61"/>
      <c r="U176" s="63"/>
      <c r="V176" s="64"/>
      <c r="X176" s="111"/>
      <c r="Y176" s="112"/>
      <c r="Z176" s="109"/>
      <c r="AA176" s="110"/>
      <c r="AC176" s="31"/>
      <c r="AD176" s="33"/>
      <c r="AF176" s="107"/>
      <c r="AG176" s="108"/>
      <c r="AI176" s="48"/>
      <c r="AJ176" s="113"/>
      <c r="AK176" s="113"/>
      <c r="AL176" s="114"/>
      <c r="AM176" s="115"/>
      <c r="AO176" s="34"/>
      <c r="AP176" s="39"/>
      <c r="AR176" s="48"/>
      <c r="AS176" s="113"/>
      <c r="AT176" s="113"/>
      <c r="AU176" s="114"/>
      <c r="AV176" s="115"/>
      <c r="AW176" s="34"/>
      <c r="AX176" s="34"/>
      <c r="AY176" s="39"/>
    </row>
    <row r="177" spans="1:51" x14ac:dyDescent="0.25">
      <c r="A177" s="67"/>
      <c r="C177" s="46"/>
      <c r="G177" s="6"/>
      <c r="K177" s="6"/>
      <c r="M177" s="47"/>
      <c r="O177" s="59"/>
      <c r="P177" s="58"/>
      <c r="Q177" s="60"/>
      <c r="R177" s="58"/>
      <c r="S177" s="58"/>
      <c r="T177" s="61"/>
      <c r="U177" s="63"/>
      <c r="V177" s="64"/>
      <c r="X177" s="111"/>
      <c r="Y177" s="112"/>
      <c r="Z177" s="109"/>
      <c r="AA177" s="110"/>
      <c r="AC177" s="31"/>
      <c r="AD177" s="33"/>
      <c r="AF177" s="107"/>
      <c r="AG177" s="108"/>
      <c r="AI177" s="48"/>
      <c r="AJ177" s="113"/>
      <c r="AK177" s="113"/>
      <c r="AL177" s="114"/>
      <c r="AM177" s="115"/>
      <c r="AO177" s="34"/>
      <c r="AP177" s="39"/>
      <c r="AR177" s="48"/>
      <c r="AS177" s="113"/>
      <c r="AT177" s="113"/>
      <c r="AU177" s="114"/>
      <c r="AV177" s="115"/>
      <c r="AW177" s="34"/>
      <c r="AX177" s="34"/>
      <c r="AY177" s="39"/>
    </row>
    <row r="178" spans="1:51" x14ac:dyDescent="0.25">
      <c r="A178" s="67"/>
      <c r="C178" s="46"/>
      <c r="G178" s="6"/>
      <c r="K178" s="6"/>
      <c r="M178" s="47"/>
      <c r="O178" s="59"/>
      <c r="P178" s="58"/>
      <c r="Q178" s="60"/>
      <c r="R178" s="58"/>
      <c r="S178" s="58"/>
      <c r="T178" s="61"/>
      <c r="U178" s="63"/>
      <c r="V178" s="64"/>
      <c r="X178" s="111"/>
      <c r="Y178" s="112"/>
      <c r="Z178" s="109"/>
      <c r="AA178" s="110"/>
      <c r="AC178" s="31"/>
      <c r="AD178" s="33"/>
      <c r="AF178" s="107"/>
      <c r="AG178" s="108"/>
      <c r="AI178" s="48"/>
      <c r="AJ178" s="113"/>
      <c r="AK178" s="113"/>
      <c r="AL178" s="114"/>
      <c r="AM178" s="115"/>
      <c r="AO178" s="34"/>
      <c r="AP178" s="39"/>
      <c r="AR178" s="48"/>
      <c r="AS178" s="113"/>
      <c r="AT178" s="113"/>
      <c r="AU178" s="114"/>
      <c r="AV178" s="115"/>
      <c r="AW178" s="34"/>
      <c r="AX178" s="34"/>
      <c r="AY178" s="39"/>
    </row>
    <row r="179" spans="1:51" ht="15.75" customHeight="1" x14ac:dyDescent="0.25">
      <c r="A179" s="67"/>
      <c r="C179" s="46"/>
      <c r="G179" s="6"/>
      <c r="K179" s="6"/>
      <c r="M179" s="47"/>
      <c r="O179" s="59"/>
      <c r="P179" s="58"/>
      <c r="Q179" s="60"/>
      <c r="R179" s="58"/>
      <c r="S179" s="58"/>
      <c r="T179" s="61"/>
      <c r="U179" s="63"/>
      <c r="V179" s="64"/>
      <c r="X179" s="111"/>
      <c r="Y179" s="112"/>
      <c r="Z179" s="109"/>
      <c r="AA179" s="110"/>
      <c r="AC179" s="31"/>
      <c r="AD179" s="33"/>
      <c r="AF179" s="107"/>
      <c r="AG179" s="108"/>
      <c r="AI179" s="48"/>
      <c r="AJ179" s="113"/>
      <c r="AK179" s="113"/>
      <c r="AL179" s="114"/>
      <c r="AM179" s="115"/>
      <c r="AO179" s="34"/>
      <c r="AP179" s="39"/>
      <c r="AR179" s="48"/>
      <c r="AS179" s="113"/>
      <c r="AT179" s="113"/>
      <c r="AU179" s="114"/>
      <c r="AV179" s="115"/>
      <c r="AW179" s="34"/>
      <c r="AX179" s="34"/>
      <c r="AY179" s="39"/>
    </row>
    <row r="180" spans="1:51" x14ac:dyDescent="0.25">
      <c r="A180" s="67"/>
      <c r="C180" s="46"/>
      <c r="G180" s="6"/>
      <c r="K180" s="6"/>
      <c r="M180" s="47"/>
      <c r="O180" s="59"/>
      <c r="P180" s="58"/>
      <c r="Q180" s="60"/>
      <c r="R180" s="58"/>
      <c r="S180" s="58"/>
      <c r="T180" s="61"/>
      <c r="U180" s="63"/>
      <c r="V180" s="64"/>
      <c r="X180" s="111"/>
      <c r="Y180" s="112"/>
      <c r="Z180" s="109"/>
      <c r="AA180" s="110"/>
      <c r="AC180" s="31"/>
      <c r="AD180" s="33"/>
      <c r="AF180" s="107"/>
      <c r="AG180" s="108"/>
      <c r="AI180" s="48"/>
      <c r="AJ180" s="113"/>
      <c r="AK180" s="113"/>
      <c r="AL180" s="114"/>
      <c r="AM180" s="115"/>
      <c r="AO180" s="34"/>
      <c r="AP180" s="39"/>
      <c r="AR180" s="48"/>
      <c r="AS180" s="113"/>
      <c r="AT180" s="113"/>
      <c r="AU180" s="114"/>
      <c r="AV180" s="115"/>
      <c r="AW180" s="34"/>
      <c r="AX180" s="34"/>
      <c r="AY180" s="39"/>
    </row>
    <row r="181" spans="1:51" ht="16.5" customHeight="1" x14ac:dyDescent="0.25">
      <c r="A181" s="67"/>
      <c r="C181" s="46"/>
      <c r="G181" s="6"/>
      <c r="K181" s="6"/>
      <c r="M181" s="47"/>
      <c r="O181" s="59"/>
      <c r="P181" s="58"/>
      <c r="Q181" s="60"/>
      <c r="R181" s="58"/>
      <c r="S181" s="58"/>
      <c r="T181" s="61"/>
      <c r="U181" s="63"/>
      <c r="V181" s="64"/>
      <c r="X181" s="111"/>
      <c r="Y181" s="112"/>
      <c r="Z181" s="109"/>
      <c r="AA181" s="110"/>
      <c r="AC181" s="31"/>
      <c r="AD181" s="33"/>
      <c r="AF181" s="107"/>
      <c r="AG181" s="108"/>
      <c r="AI181" s="48"/>
      <c r="AJ181" s="113"/>
      <c r="AK181" s="113"/>
      <c r="AL181" s="114"/>
      <c r="AM181" s="115"/>
      <c r="AO181" s="34"/>
      <c r="AP181" s="39"/>
      <c r="AR181" s="48"/>
      <c r="AS181" s="113"/>
      <c r="AT181" s="113"/>
      <c r="AU181" s="114"/>
      <c r="AV181" s="115"/>
      <c r="AW181" s="34"/>
      <c r="AX181" s="34"/>
      <c r="AY181" s="39"/>
    </row>
    <row r="182" spans="1:51" x14ac:dyDescent="0.25">
      <c r="A182" s="67"/>
      <c r="C182" s="46"/>
      <c r="G182" s="6"/>
      <c r="K182" s="6"/>
      <c r="M182" s="47"/>
      <c r="O182" s="59"/>
      <c r="P182" s="58"/>
      <c r="Q182" s="60"/>
      <c r="R182" s="58"/>
      <c r="S182" s="58"/>
      <c r="T182" s="61"/>
      <c r="U182" s="63"/>
      <c r="V182" s="64"/>
      <c r="X182" s="111"/>
      <c r="Y182" s="112"/>
      <c r="Z182" s="109"/>
      <c r="AA182" s="110"/>
      <c r="AC182" s="31"/>
      <c r="AD182" s="33"/>
      <c r="AF182" s="107"/>
      <c r="AG182" s="108"/>
      <c r="AI182" s="48"/>
      <c r="AJ182" s="113"/>
      <c r="AK182" s="113"/>
      <c r="AL182" s="114"/>
      <c r="AM182" s="115"/>
      <c r="AO182" s="34"/>
      <c r="AP182" s="39"/>
      <c r="AR182" s="48"/>
      <c r="AS182" s="113"/>
      <c r="AT182" s="113"/>
      <c r="AU182" s="114"/>
      <c r="AV182" s="115"/>
      <c r="AW182" s="34"/>
      <c r="AX182" s="34"/>
      <c r="AY182" s="39"/>
    </row>
    <row r="183" spans="1:51" x14ac:dyDescent="0.25">
      <c r="A183" s="67"/>
      <c r="C183" s="46"/>
      <c r="G183" s="6"/>
      <c r="K183" s="6"/>
      <c r="M183" s="47"/>
      <c r="O183" s="59"/>
      <c r="P183" s="58"/>
      <c r="Q183" s="60"/>
      <c r="R183" s="58"/>
      <c r="S183" s="58"/>
      <c r="T183" s="61"/>
      <c r="U183" s="63"/>
      <c r="V183" s="64"/>
      <c r="X183" s="111"/>
      <c r="Y183" s="112"/>
      <c r="Z183" s="109"/>
      <c r="AA183" s="110"/>
      <c r="AC183" s="31"/>
      <c r="AD183" s="33"/>
      <c r="AF183" s="107"/>
      <c r="AG183" s="108"/>
      <c r="AI183" s="48"/>
      <c r="AJ183" s="113"/>
      <c r="AK183" s="113"/>
      <c r="AL183" s="114"/>
      <c r="AM183" s="115"/>
      <c r="AO183" s="34"/>
      <c r="AP183" s="39"/>
      <c r="AR183" s="48"/>
      <c r="AS183" s="113"/>
      <c r="AT183" s="113"/>
      <c r="AU183" s="114"/>
      <c r="AV183" s="115"/>
      <c r="AW183" s="34"/>
      <c r="AX183" s="34"/>
      <c r="AY183" s="39"/>
    </row>
    <row r="184" spans="1:51" x14ac:dyDescent="0.25">
      <c r="A184" s="67"/>
      <c r="C184" s="46"/>
      <c r="G184" s="6"/>
      <c r="K184" s="6"/>
      <c r="M184" s="47"/>
      <c r="O184" s="59"/>
      <c r="P184" s="58"/>
      <c r="Q184" s="60"/>
      <c r="R184" s="58"/>
      <c r="S184" s="58"/>
      <c r="T184" s="61"/>
      <c r="U184" s="63"/>
      <c r="V184" s="64"/>
      <c r="X184" s="111"/>
      <c r="Y184" s="112"/>
      <c r="Z184" s="109"/>
      <c r="AA184" s="110"/>
      <c r="AC184" s="31"/>
      <c r="AD184" s="33"/>
      <c r="AF184" s="107"/>
      <c r="AG184" s="108"/>
      <c r="AI184" s="48"/>
      <c r="AJ184" s="113"/>
      <c r="AK184" s="113"/>
      <c r="AL184" s="114"/>
      <c r="AM184" s="115"/>
      <c r="AO184" s="34"/>
      <c r="AP184" s="39"/>
      <c r="AR184" s="48"/>
      <c r="AS184" s="113"/>
      <c r="AT184" s="113"/>
      <c r="AU184" s="114"/>
      <c r="AV184" s="115"/>
      <c r="AW184" s="34"/>
      <c r="AX184" s="34"/>
      <c r="AY184" s="39"/>
    </row>
    <row r="185" spans="1:51" x14ac:dyDescent="0.25">
      <c r="A185" s="67"/>
      <c r="C185" s="46"/>
      <c r="G185" s="6"/>
      <c r="K185" s="6"/>
      <c r="M185" s="47"/>
      <c r="O185" s="59"/>
      <c r="P185" s="58"/>
      <c r="Q185" s="60"/>
      <c r="R185" s="58"/>
      <c r="S185" s="58"/>
      <c r="T185" s="61"/>
      <c r="U185" s="63"/>
      <c r="V185" s="64"/>
      <c r="X185" s="111"/>
      <c r="Y185" s="112"/>
      <c r="Z185" s="109"/>
      <c r="AA185" s="110"/>
      <c r="AC185" s="31"/>
      <c r="AD185" s="33"/>
      <c r="AF185" s="107"/>
      <c r="AG185" s="108"/>
      <c r="AI185" s="48"/>
      <c r="AJ185" s="113"/>
      <c r="AK185" s="113"/>
      <c r="AL185" s="114"/>
      <c r="AM185" s="115"/>
      <c r="AO185" s="34"/>
      <c r="AP185" s="39"/>
      <c r="AR185" s="48"/>
      <c r="AS185" s="113"/>
      <c r="AT185" s="113"/>
      <c r="AU185" s="114"/>
      <c r="AV185" s="115"/>
      <c r="AW185" s="34"/>
      <c r="AX185" s="34"/>
      <c r="AY185" s="39"/>
    </row>
    <row r="186" spans="1:51" x14ac:dyDescent="0.25">
      <c r="A186" s="67"/>
      <c r="C186" s="46"/>
      <c r="G186" s="6"/>
      <c r="K186" s="6"/>
      <c r="M186" s="47"/>
      <c r="O186" s="59"/>
      <c r="P186" s="58"/>
      <c r="Q186" s="60"/>
      <c r="R186" s="58"/>
      <c r="S186" s="58"/>
      <c r="T186" s="61"/>
      <c r="U186" s="63"/>
      <c r="V186" s="64"/>
      <c r="X186" s="111"/>
      <c r="Y186" s="112"/>
      <c r="Z186" s="109"/>
      <c r="AA186" s="110"/>
      <c r="AC186" s="31"/>
      <c r="AD186" s="33"/>
      <c r="AF186" s="107"/>
      <c r="AG186" s="108"/>
      <c r="AI186" s="48"/>
      <c r="AJ186" s="113"/>
      <c r="AK186" s="113"/>
      <c r="AL186" s="114"/>
      <c r="AM186" s="115"/>
      <c r="AO186" s="34"/>
      <c r="AP186" s="39"/>
      <c r="AR186" s="48"/>
      <c r="AS186" s="113"/>
      <c r="AT186" s="113"/>
      <c r="AU186" s="114"/>
      <c r="AV186" s="115"/>
      <c r="AW186" s="34"/>
      <c r="AX186" s="34"/>
      <c r="AY186" s="39"/>
    </row>
    <row r="187" spans="1:51" x14ac:dyDescent="0.25">
      <c r="A187" s="67"/>
      <c r="C187" s="46"/>
      <c r="G187" s="6"/>
      <c r="K187" s="6"/>
      <c r="M187" s="47"/>
      <c r="O187" s="59"/>
      <c r="P187" s="58"/>
      <c r="Q187" s="60"/>
      <c r="R187" s="58"/>
      <c r="S187" s="58"/>
      <c r="T187" s="61"/>
      <c r="U187" s="63"/>
      <c r="V187" s="64"/>
      <c r="X187" s="111"/>
      <c r="Y187" s="112"/>
      <c r="Z187" s="109"/>
      <c r="AA187" s="110"/>
      <c r="AC187" s="31"/>
      <c r="AD187" s="33"/>
      <c r="AF187" s="107"/>
      <c r="AG187" s="108"/>
      <c r="AI187" s="48"/>
      <c r="AJ187" s="113"/>
      <c r="AK187" s="113"/>
      <c r="AL187" s="114"/>
      <c r="AM187" s="115"/>
      <c r="AO187" s="34"/>
      <c r="AP187" s="39"/>
      <c r="AR187" s="48"/>
      <c r="AS187" s="113"/>
      <c r="AT187" s="113"/>
      <c r="AU187" s="114"/>
      <c r="AV187" s="115"/>
      <c r="AW187" s="34"/>
      <c r="AX187" s="34"/>
      <c r="AY187" s="39"/>
    </row>
    <row r="188" spans="1:51" x14ac:dyDescent="0.25">
      <c r="A188" s="67"/>
      <c r="C188" s="46"/>
      <c r="G188" s="6"/>
      <c r="K188" s="6"/>
      <c r="M188" s="47"/>
      <c r="O188" s="59"/>
      <c r="P188" s="58"/>
      <c r="Q188" s="60"/>
      <c r="R188" s="58"/>
      <c r="S188" s="58"/>
      <c r="T188" s="61"/>
      <c r="U188" s="63"/>
      <c r="V188" s="64"/>
      <c r="X188" s="111"/>
      <c r="Y188" s="112"/>
      <c r="Z188" s="109"/>
      <c r="AA188" s="110"/>
      <c r="AC188" s="31"/>
      <c r="AD188" s="33"/>
      <c r="AF188" s="107"/>
      <c r="AG188" s="108"/>
      <c r="AI188" s="48"/>
      <c r="AJ188" s="113"/>
      <c r="AK188" s="113"/>
      <c r="AL188" s="114"/>
      <c r="AM188" s="115"/>
      <c r="AO188" s="34"/>
      <c r="AP188" s="39"/>
      <c r="AR188" s="48"/>
      <c r="AS188" s="113"/>
      <c r="AT188" s="113"/>
      <c r="AU188" s="114"/>
      <c r="AV188" s="115"/>
      <c r="AW188" s="34"/>
      <c r="AX188" s="34"/>
      <c r="AY188" s="39"/>
    </row>
    <row r="189" spans="1:51" x14ac:dyDescent="0.25">
      <c r="A189" s="67"/>
      <c r="C189" s="46"/>
      <c r="G189" s="6"/>
      <c r="K189" s="6"/>
      <c r="M189" s="47"/>
      <c r="O189" s="59"/>
      <c r="P189" s="58"/>
      <c r="Q189" s="60"/>
      <c r="R189" s="58"/>
      <c r="S189" s="58"/>
      <c r="T189" s="61"/>
      <c r="U189" s="63"/>
      <c r="V189" s="64"/>
      <c r="X189" s="111"/>
      <c r="Y189" s="112"/>
      <c r="Z189" s="109"/>
      <c r="AA189" s="110"/>
      <c r="AC189" s="31"/>
      <c r="AD189" s="33"/>
      <c r="AF189" s="107"/>
      <c r="AG189" s="108"/>
      <c r="AI189" s="48"/>
      <c r="AJ189" s="113"/>
      <c r="AK189" s="113"/>
      <c r="AL189" s="114"/>
      <c r="AM189" s="115"/>
      <c r="AO189" s="34"/>
      <c r="AP189" s="39"/>
      <c r="AR189" s="48"/>
      <c r="AS189" s="113"/>
      <c r="AT189" s="113"/>
      <c r="AU189" s="114"/>
      <c r="AV189" s="115"/>
      <c r="AW189" s="34"/>
      <c r="AX189" s="34"/>
      <c r="AY189" s="39"/>
    </row>
    <row r="190" spans="1:51" x14ac:dyDescent="0.25">
      <c r="A190" s="67"/>
      <c r="C190" s="46"/>
      <c r="G190" s="6"/>
      <c r="K190" s="6"/>
      <c r="M190" s="47"/>
      <c r="O190" s="59"/>
      <c r="P190" s="58"/>
      <c r="Q190" s="60"/>
      <c r="R190" s="58"/>
      <c r="S190" s="58"/>
      <c r="T190" s="61"/>
      <c r="U190" s="63"/>
      <c r="V190" s="64"/>
      <c r="X190" s="111"/>
      <c r="Y190" s="112"/>
      <c r="Z190" s="109"/>
      <c r="AA190" s="110"/>
      <c r="AC190" s="31"/>
      <c r="AD190" s="33"/>
      <c r="AF190" s="107"/>
      <c r="AG190" s="108"/>
      <c r="AI190" s="48"/>
      <c r="AJ190" s="113"/>
      <c r="AK190" s="113"/>
      <c r="AL190" s="114"/>
      <c r="AM190" s="115"/>
      <c r="AO190" s="34"/>
      <c r="AP190" s="39"/>
      <c r="AR190" s="48"/>
      <c r="AS190" s="113"/>
      <c r="AT190" s="113"/>
      <c r="AU190" s="114"/>
      <c r="AV190" s="115"/>
      <c r="AW190" s="34"/>
      <c r="AX190" s="34"/>
      <c r="AY190" s="39"/>
    </row>
    <row r="191" spans="1:51" x14ac:dyDescent="0.25">
      <c r="A191" s="67"/>
      <c r="C191" s="46"/>
      <c r="G191" s="6"/>
      <c r="K191" s="6"/>
      <c r="M191" s="47"/>
      <c r="O191" s="59"/>
      <c r="P191" s="58"/>
      <c r="Q191" s="60"/>
      <c r="R191" s="58"/>
      <c r="S191" s="58"/>
      <c r="T191" s="61"/>
      <c r="U191" s="63"/>
      <c r="V191" s="64"/>
      <c r="X191" s="111"/>
      <c r="Y191" s="112"/>
      <c r="Z191" s="109"/>
      <c r="AA191" s="110"/>
      <c r="AC191" s="31"/>
      <c r="AD191" s="33"/>
      <c r="AF191" s="107"/>
      <c r="AG191" s="108"/>
      <c r="AI191" s="48"/>
      <c r="AJ191" s="113"/>
      <c r="AK191" s="113"/>
      <c r="AL191" s="114"/>
      <c r="AM191" s="115"/>
      <c r="AO191" s="34"/>
      <c r="AP191" s="39"/>
      <c r="AR191" s="48"/>
      <c r="AS191" s="113"/>
      <c r="AT191" s="113"/>
      <c r="AU191" s="114"/>
      <c r="AV191" s="115"/>
      <c r="AW191" s="34"/>
      <c r="AX191" s="34"/>
      <c r="AY191" s="39"/>
    </row>
    <row r="192" spans="1:51" ht="15.75" customHeight="1" x14ac:dyDescent="0.25">
      <c r="A192" s="67"/>
      <c r="C192" s="46"/>
      <c r="G192" s="6"/>
      <c r="K192" s="6"/>
      <c r="M192" s="47"/>
      <c r="O192" s="59"/>
      <c r="P192" s="58"/>
      <c r="Q192" s="60"/>
      <c r="R192" s="58"/>
      <c r="S192" s="58"/>
      <c r="T192" s="61"/>
      <c r="U192" s="63"/>
      <c r="V192" s="64"/>
      <c r="X192" s="111"/>
      <c r="Y192" s="112"/>
      <c r="Z192" s="109"/>
      <c r="AA192" s="110"/>
      <c r="AC192" s="31"/>
      <c r="AD192" s="33"/>
      <c r="AF192" s="107"/>
      <c r="AG192" s="108"/>
      <c r="AI192" s="48"/>
      <c r="AJ192" s="113"/>
      <c r="AK192" s="113"/>
      <c r="AL192" s="114"/>
      <c r="AM192" s="115"/>
      <c r="AO192" s="34"/>
      <c r="AP192" s="39"/>
      <c r="AR192" s="48"/>
      <c r="AS192" s="113"/>
      <c r="AT192" s="113"/>
      <c r="AU192" s="114"/>
      <c r="AV192" s="115"/>
      <c r="AW192" s="34"/>
      <c r="AX192" s="34"/>
      <c r="AY192" s="39"/>
    </row>
    <row r="193" spans="1:51" x14ac:dyDescent="0.25">
      <c r="A193" s="67"/>
      <c r="C193" s="46"/>
      <c r="G193" s="6"/>
      <c r="K193" s="6"/>
      <c r="M193" s="47"/>
      <c r="O193" s="59"/>
      <c r="P193" s="58"/>
      <c r="Q193" s="60"/>
      <c r="R193" s="58"/>
      <c r="S193" s="58"/>
      <c r="T193" s="61"/>
      <c r="U193" s="63"/>
      <c r="V193" s="64"/>
      <c r="X193" s="111"/>
      <c r="Y193" s="112"/>
      <c r="Z193" s="109"/>
      <c r="AA193" s="110"/>
      <c r="AC193" s="31"/>
      <c r="AD193" s="33"/>
      <c r="AF193" s="107"/>
      <c r="AG193" s="108"/>
      <c r="AI193" s="48"/>
      <c r="AJ193" s="113"/>
      <c r="AK193" s="113"/>
      <c r="AL193" s="114"/>
      <c r="AM193" s="115"/>
      <c r="AO193" s="34"/>
      <c r="AP193" s="39"/>
      <c r="AR193" s="48"/>
      <c r="AS193" s="113"/>
      <c r="AT193" s="113"/>
      <c r="AU193" s="114"/>
      <c r="AV193" s="115"/>
      <c r="AW193" s="34"/>
      <c r="AX193" s="34"/>
      <c r="AY193" s="39"/>
    </row>
    <row r="194" spans="1:51" ht="16.5" customHeight="1" x14ac:dyDescent="0.25">
      <c r="A194" s="67"/>
      <c r="C194" s="46"/>
      <c r="G194" s="6"/>
      <c r="K194" s="6"/>
      <c r="M194" s="47"/>
      <c r="O194" s="59"/>
      <c r="P194" s="58"/>
      <c r="Q194" s="60"/>
      <c r="R194" s="58"/>
      <c r="S194" s="58"/>
      <c r="T194" s="61"/>
      <c r="U194" s="63"/>
      <c r="V194" s="64"/>
      <c r="X194" s="111"/>
      <c r="Y194" s="112"/>
      <c r="Z194" s="109"/>
      <c r="AA194" s="110"/>
      <c r="AC194" s="31"/>
      <c r="AD194" s="33"/>
      <c r="AF194" s="107"/>
      <c r="AG194" s="108"/>
      <c r="AI194" s="48"/>
      <c r="AJ194" s="113"/>
      <c r="AK194" s="113"/>
      <c r="AL194" s="114"/>
      <c r="AM194" s="115"/>
      <c r="AO194" s="34"/>
      <c r="AP194" s="39"/>
      <c r="AR194" s="48"/>
      <c r="AS194" s="113"/>
      <c r="AT194" s="113"/>
      <c r="AU194" s="114"/>
      <c r="AV194" s="115"/>
      <c r="AW194" s="34"/>
      <c r="AX194" s="34"/>
      <c r="AY194" s="39"/>
    </row>
    <row r="195" spans="1:51" x14ac:dyDescent="0.25">
      <c r="A195" s="67"/>
      <c r="C195" s="46"/>
      <c r="G195" s="6"/>
      <c r="K195" s="6"/>
      <c r="M195" s="47"/>
      <c r="O195" s="59"/>
      <c r="P195" s="58"/>
      <c r="Q195" s="60"/>
      <c r="R195" s="58"/>
      <c r="S195" s="58"/>
      <c r="T195" s="61"/>
      <c r="U195" s="63"/>
      <c r="V195" s="64"/>
      <c r="X195" s="111"/>
      <c r="Y195" s="112"/>
      <c r="Z195" s="109"/>
      <c r="AA195" s="110"/>
      <c r="AC195" s="31"/>
      <c r="AD195" s="33"/>
      <c r="AF195" s="107"/>
      <c r="AG195" s="108"/>
      <c r="AI195" s="48"/>
      <c r="AJ195" s="113"/>
      <c r="AK195" s="113"/>
      <c r="AL195" s="114"/>
      <c r="AM195" s="115"/>
      <c r="AO195" s="34"/>
      <c r="AP195" s="39"/>
      <c r="AR195" s="48"/>
      <c r="AS195" s="113"/>
      <c r="AT195" s="113"/>
      <c r="AU195" s="114"/>
      <c r="AV195" s="115"/>
      <c r="AW195" s="34"/>
      <c r="AX195" s="34"/>
      <c r="AY195" s="39"/>
    </row>
    <row r="196" spans="1:51" x14ac:dyDescent="0.25">
      <c r="A196" s="67"/>
      <c r="C196" s="46"/>
      <c r="G196" s="6"/>
      <c r="K196" s="6"/>
      <c r="M196" s="47"/>
      <c r="O196" s="59"/>
      <c r="P196" s="58"/>
      <c r="Q196" s="60"/>
      <c r="R196" s="58"/>
      <c r="S196" s="58"/>
      <c r="T196" s="61"/>
      <c r="U196" s="63"/>
      <c r="V196" s="64"/>
      <c r="X196" s="111"/>
      <c r="Y196" s="112"/>
      <c r="Z196" s="109"/>
      <c r="AA196" s="110"/>
      <c r="AC196" s="31"/>
      <c r="AD196" s="33"/>
      <c r="AF196" s="107"/>
      <c r="AG196" s="108"/>
      <c r="AI196" s="48"/>
      <c r="AJ196" s="113"/>
      <c r="AK196" s="113"/>
      <c r="AL196" s="114"/>
      <c r="AM196" s="115"/>
      <c r="AO196" s="34"/>
      <c r="AP196" s="39"/>
      <c r="AR196" s="48"/>
      <c r="AS196" s="113"/>
      <c r="AT196" s="113"/>
      <c r="AU196" s="114"/>
      <c r="AV196" s="115"/>
      <c r="AW196" s="34"/>
      <c r="AX196" s="34"/>
      <c r="AY196" s="39"/>
    </row>
    <row r="197" spans="1:51" x14ac:dyDescent="0.25">
      <c r="A197" s="67"/>
      <c r="C197" s="46"/>
      <c r="G197" s="6"/>
      <c r="K197" s="6"/>
      <c r="M197" s="47"/>
      <c r="O197" s="59"/>
      <c r="P197" s="58"/>
      <c r="Q197" s="60"/>
      <c r="R197" s="58"/>
      <c r="S197" s="58"/>
      <c r="T197" s="61"/>
      <c r="U197" s="63"/>
      <c r="V197" s="64"/>
      <c r="X197" s="111"/>
      <c r="Y197" s="112"/>
      <c r="Z197" s="109"/>
      <c r="AA197" s="110"/>
      <c r="AC197" s="31"/>
      <c r="AD197" s="33"/>
      <c r="AF197" s="107"/>
      <c r="AG197" s="108"/>
      <c r="AI197" s="48"/>
      <c r="AJ197" s="113"/>
      <c r="AK197" s="113"/>
      <c r="AL197" s="114"/>
      <c r="AM197" s="115"/>
      <c r="AO197" s="34"/>
      <c r="AP197" s="39"/>
      <c r="AR197" s="48"/>
      <c r="AS197" s="113"/>
      <c r="AT197" s="113"/>
      <c r="AU197" s="114"/>
      <c r="AV197" s="115"/>
      <c r="AW197" s="34"/>
      <c r="AX197" s="34"/>
      <c r="AY197" s="39"/>
    </row>
    <row r="198" spans="1:51" x14ac:dyDescent="0.25">
      <c r="A198" s="67"/>
      <c r="C198" s="46"/>
      <c r="G198" s="6"/>
      <c r="K198" s="6"/>
      <c r="M198" s="47"/>
      <c r="O198" s="59"/>
      <c r="P198" s="58"/>
      <c r="Q198" s="60"/>
      <c r="R198" s="58"/>
      <c r="S198" s="58"/>
      <c r="T198" s="61"/>
      <c r="U198" s="63"/>
      <c r="V198" s="64"/>
      <c r="X198" s="111"/>
      <c r="Y198" s="112"/>
      <c r="Z198" s="109"/>
      <c r="AA198" s="110"/>
      <c r="AC198" s="31"/>
      <c r="AD198" s="33"/>
      <c r="AF198" s="107"/>
      <c r="AG198" s="108"/>
      <c r="AI198" s="48"/>
      <c r="AJ198" s="113"/>
      <c r="AK198" s="113"/>
      <c r="AL198" s="114"/>
      <c r="AM198" s="115"/>
      <c r="AO198" s="34"/>
      <c r="AP198" s="39"/>
      <c r="AR198" s="48"/>
      <c r="AS198" s="113"/>
      <c r="AT198" s="113"/>
      <c r="AU198" s="114"/>
      <c r="AV198" s="115"/>
      <c r="AW198" s="34"/>
      <c r="AX198" s="34"/>
      <c r="AY198" s="39"/>
    </row>
    <row r="199" spans="1:51" x14ac:dyDescent="0.25">
      <c r="A199" s="67"/>
      <c r="C199" s="46"/>
      <c r="G199" s="6"/>
      <c r="K199" s="6"/>
      <c r="M199" s="47"/>
      <c r="O199" s="59"/>
      <c r="P199" s="58"/>
      <c r="Q199" s="60"/>
      <c r="R199" s="58"/>
      <c r="S199" s="58"/>
      <c r="T199" s="61"/>
      <c r="U199" s="63"/>
      <c r="V199" s="64"/>
      <c r="X199" s="111"/>
      <c r="Y199" s="112"/>
      <c r="Z199" s="109"/>
      <c r="AA199" s="110"/>
      <c r="AC199" s="31"/>
      <c r="AD199" s="33"/>
      <c r="AF199" s="107"/>
      <c r="AG199" s="108"/>
      <c r="AI199" s="48"/>
      <c r="AJ199" s="113"/>
      <c r="AK199" s="113"/>
      <c r="AL199" s="114"/>
      <c r="AM199" s="115"/>
      <c r="AO199" s="34"/>
      <c r="AP199" s="39"/>
      <c r="AR199" s="48"/>
      <c r="AS199" s="113"/>
      <c r="AT199" s="113"/>
      <c r="AU199" s="114"/>
      <c r="AV199" s="115"/>
      <c r="AW199" s="34"/>
      <c r="AX199" s="34"/>
      <c r="AY199" s="39"/>
    </row>
    <row r="200" spans="1:51" x14ac:dyDescent="0.25">
      <c r="A200" s="67"/>
      <c r="C200" s="46"/>
      <c r="G200" s="6"/>
      <c r="K200" s="6"/>
      <c r="M200" s="47"/>
      <c r="O200" s="59"/>
      <c r="P200" s="58"/>
      <c r="Q200" s="60"/>
      <c r="R200" s="58"/>
      <c r="S200" s="58"/>
      <c r="T200" s="61"/>
      <c r="U200" s="63"/>
      <c r="V200" s="64"/>
      <c r="X200" s="111"/>
      <c r="Y200" s="112"/>
      <c r="Z200" s="109"/>
      <c r="AA200" s="110"/>
      <c r="AC200" s="31"/>
      <c r="AD200" s="33"/>
      <c r="AF200" s="107"/>
      <c r="AG200" s="108"/>
      <c r="AI200" s="48"/>
      <c r="AJ200" s="113"/>
      <c r="AK200" s="113"/>
      <c r="AL200" s="114"/>
      <c r="AM200" s="115"/>
      <c r="AO200" s="34"/>
      <c r="AP200" s="39"/>
      <c r="AR200" s="48"/>
      <c r="AS200" s="113"/>
      <c r="AT200" s="113"/>
      <c r="AU200" s="114"/>
      <c r="AV200" s="115"/>
      <c r="AW200" s="34"/>
      <c r="AX200" s="34"/>
      <c r="AY200" s="39"/>
    </row>
    <row r="201" spans="1:51" x14ac:dyDescent="0.25">
      <c r="A201" s="67"/>
      <c r="C201" s="46"/>
      <c r="G201" s="6"/>
      <c r="K201" s="6"/>
      <c r="M201" s="47"/>
      <c r="O201" s="59"/>
      <c r="P201" s="58"/>
      <c r="Q201" s="60"/>
      <c r="R201" s="58"/>
      <c r="S201" s="58"/>
      <c r="T201" s="61"/>
      <c r="U201" s="63"/>
      <c r="V201" s="64"/>
      <c r="X201" s="111"/>
      <c r="Y201" s="112"/>
      <c r="Z201" s="109"/>
      <c r="AA201" s="110"/>
      <c r="AC201" s="31"/>
      <c r="AD201" s="33"/>
      <c r="AF201" s="107"/>
      <c r="AG201" s="108"/>
      <c r="AI201" s="48"/>
      <c r="AJ201" s="113"/>
      <c r="AK201" s="113"/>
      <c r="AL201" s="114"/>
      <c r="AM201" s="115"/>
      <c r="AO201" s="34"/>
      <c r="AP201" s="39"/>
      <c r="AR201" s="48"/>
      <c r="AS201" s="113"/>
      <c r="AT201" s="113"/>
      <c r="AU201" s="114"/>
      <c r="AV201" s="115"/>
      <c r="AW201" s="34"/>
      <c r="AX201" s="34"/>
      <c r="AY201" s="39"/>
    </row>
    <row r="202" spans="1:51" x14ac:dyDescent="0.25">
      <c r="A202" s="67"/>
      <c r="C202" s="46"/>
      <c r="G202" s="6"/>
      <c r="K202" s="6"/>
      <c r="M202" s="47"/>
      <c r="O202" s="59"/>
      <c r="P202" s="58"/>
      <c r="Q202" s="60"/>
      <c r="R202" s="58"/>
      <c r="S202" s="58"/>
      <c r="T202" s="61"/>
      <c r="U202" s="63"/>
      <c r="V202" s="64"/>
      <c r="X202" s="111"/>
      <c r="Y202" s="112"/>
      <c r="Z202" s="109"/>
      <c r="AA202" s="110"/>
      <c r="AC202" s="31"/>
      <c r="AD202" s="33"/>
      <c r="AF202" s="107"/>
      <c r="AG202" s="108"/>
      <c r="AI202" s="48"/>
      <c r="AJ202" s="113"/>
      <c r="AK202" s="113"/>
      <c r="AL202" s="114"/>
      <c r="AM202" s="115"/>
      <c r="AO202" s="34"/>
      <c r="AP202" s="39"/>
      <c r="AR202" s="48"/>
      <c r="AS202" s="113"/>
      <c r="AT202" s="113"/>
      <c r="AU202" s="114"/>
      <c r="AV202" s="115"/>
      <c r="AW202" s="34"/>
      <c r="AX202" s="34"/>
      <c r="AY202" s="39"/>
    </row>
    <row r="203" spans="1:51" x14ac:dyDescent="0.25">
      <c r="A203" s="67"/>
      <c r="C203" s="46"/>
      <c r="G203" s="6"/>
      <c r="K203" s="6"/>
      <c r="M203" s="47"/>
      <c r="O203" s="59"/>
      <c r="P203" s="58"/>
      <c r="Q203" s="60"/>
      <c r="R203" s="58"/>
      <c r="S203" s="58"/>
      <c r="T203" s="61"/>
      <c r="U203" s="63"/>
      <c r="V203" s="64"/>
      <c r="X203" s="111"/>
      <c r="Y203" s="112"/>
      <c r="Z203" s="109"/>
      <c r="AA203" s="110"/>
      <c r="AC203" s="31"/>
      <c r="AD203" s="33"/>
      <c r="AF203" s="107"/>
      <c r="AG203" s="108"/>
      <c r="AI203" s="48"/>
      <c r="AJ203" s="113"/>
      <c r="AK203" s="113"/>
      <c r="AL203" s="114"/>
      <c r="AM203" s="115"/>
      <c r="AO203" s="34"/>
      <c r="AP203" s="39"/>
      <c r="AR203" s="48"/>
      <c r="AS203" s="113"/>
      <c r="AT203" s="113"/>
      <c r="AU203" s="114"/>
      <c r="AV203" s="115"/>
      <c r="AW203" s="34"/>
      <c r="AX203" s="34"/>
      <c r="AY203" s="39"/>
    </row>
    <row r="204" spans="1:51" x14ac:dyDescent="0.25">
      <c r="A204" s="67"/>
      <c r="C204" s="46"/>
      <c r="G204" s="6"/>
      <c r="K204" s="6"/>
      <c r="M204" s="47"/>
      <c r="O204" s="59"/>
      <c r="P204" s="58"/>
      <c r="Q204" s="60"/>
      <c r="R204" s="58"/>
      <c r="S204" s="58"/>
      <c r="T204" s="61"/>
      <c r="U204" s="63"/>
      <c r="V204" s="64"/>
      <c r="X204" s="111"/>
      <c r="Y204" s="112"/>
      <c r="Z204" s="109"/>
      <c r="AA204" s="110"/>
      <c r="AC204" s="31"/>
      <c r="AD204" s="33"/>
      <c r="AF204" s="107"/>
      <c r="AG204" s="108"/>
      <c r="AI204" s="48"/>
      <c r="AJ204" s="113"/>
      <c r="AK204" s="113"/>
      <c r="AL204" s="114"/>
      <c r="AM204" s="115"/>
      <c r="AO204" s="34"/>
      <c r="AP204" s="39"/>
      <c r="AR204" s="48"/>
      <c r="AS204" s="113"/>
      <c r="AT204" s="113"/>
      <c r="AU204" s="114"/>
      <c r="AV204" s="115"/>
      <c r="AW204" s="34"/>
      <c r="AX204" s="34"/>
      <c r="AY204" s="39"/>
    </row>
    <row r="205" spans="1:51" ht="15.75" customHeight="1" x14ac:dyDescent="0.25">
      <c r="A205" s="67"/>
      <c r="C205" s="46"/>
      <c r="G205" s="6"/>
      <c r="K205" s="6"/>
      <c r="M205" s="47"/>
      <c r="O205" s="59"/>
      <c r="P205" s="58"/>
      <c r="Q205" s="60"/>
      <c r="R205" s="58"/>
      <c r="S205" s="58"/>
      <c r="T205" s="61"/>
      <c r="U205" s="63"/>
      <c r="V205" s="64"/>
      <c r="X205" s="111"/>
      <c r="Y205" s="112"/>
      <c r="Z205" s="109"/>
      <c r="AA205" s="110"/>
      <c r="AC205" s="31"/>
      <c r="AD205" s="33"/>
      <c r="AF205" s="107"/>
      <c r="AG205" s="108"/>
      <c r="AI205" s="48"/>
      <c r="AJ205" s="113"/>
      <c r="AK205" s="113"/>
      <c r="AL205" s="114"/>
      <c r="AM205" s="115"/>
      <c r="AO205" s="34"/>
      <c r="AP205" s="39"/>
      <c r="AR205" s="48"/>
      <c r="AS205" s="113"/>
      <c r="AT205" s="113"/>
      <c r="AU205" s="114"/>
      <c r="AV205" s="115"/>
      <c r="AW205" s="34"/>
      <c r="AX205" s="34"/>
      <c r="AY205" s="39"/>
    </row>
    <row r="206" spans="1:51" x14ac:dyDescent="0.25">
      <c r="A206" s="67"/>
      <c r="C206" s="46"/>
      <c r="G206" s="6"/>
      <c r="K206" s="6"/>
      <c r="M206" s="47"/>
      <c r="O206" s="59"/>
      <c r="P206" s="58"/>
      <c r="Q206" s="60"/>
      <c r="R206" s="58"/>
      <c r="S206" s="58"/>
      <c r="T206" s="61"/>
      <c r="U206" s="63"/>
      <c r="V206" s="64"/>
      <c r="X206" s="111"/>
      <c r="Y206" s="112"/>
      <c r="Z206" s="109"/>
      <c r="AA206" s="110"/>
      <c r="AC206" s="31"/>
      <c r="AD206" s="33"/>
      <c r="AF206" s="107"/>
      <c r="AG206" s="108"/>
      <c r="AI206" s="48"/>
      <c r="AJ206" s="113"/>
      <c r="AK206" s="113"/>
      <c r="AL206" s="114"/>
      <c r="AM206" s="115"/>
      <c r="AO206" s="34"/>
      <c r="AP206" s="39"/>
      <c r="AR206" s="48"/>
      <c r="AS206" s="113"/>
      <c r="AT206" s="113"/>
      <c r="AU206" s="114"/>
      <c r="AV206" s="115"/>
      <c r="AW206" s="34"/>
      <c r="AX206" s="34"/>
      <c r="AY206" s="39"/>
    </row>
    <row r="207" spans="1:51" ht="16.5" customHeight="1" x14ac:dyDescent="0.25">
      <c r="A207" s="67"/>
      <c r="C207" s="46"/>
      <c r="G207" s="6"/>
      <c r="K207" s="6"/>
      <c r="M207" s="47"/>
      <c r="O207" s="59"/>
      <c r="P207" s="58"/>
      <c r="Q207" s="60"/>
      <c r="R207" s="58"/>
      <c r="S207" s="58"/>
      <c r="T207" s="61"/>
      <c r="U207" s="63"/>
      <c r="V207" s="64"/>
      <c r="X207" s="111"/>
      <c r="Y207" s="112"/>
      <c r="Z207" s="109"/>
      <c r="AA207" s="110"/>
      <c r="AC207" s="31"/>
      <c r="AD207" s="33"/>
      <c r="AF207" s="107"/>
      <c r="AG207" s="108"/>
      <c r="AI207" s="48"/>
      <c r="AJ207" s="113"/>
      <c r="AK207" s="113"/>
      <c r="AL207" s="114"/>
      <c r="AM207" s="115"/>
      <c r="AO207" s="34"/>
      <c r="AP207" s="39"/>
      <c r="AR207" s="48"/>
      <c r="AS207" s="113"/>
      <c r="AT207" s="113"/>
      <c r="AU207" s="114"/>
      <c r="AV207" s="115"/>
      <c r="AW207" s="34"/>
      <c r="AX207" s="34"/>
      <c r="AY207" s="39"/>
    </row>
    <row r="208" spans="1:51" x14ac:dyDescent="0.25">
      <c r="A208" s="67"/>
      <c r="C208" s="46"/>
      <c r="G208" s="6"/>
      <c r="K208" s="6"/>
      <c r="M208" s="47"/>
      <c r="O208" s="59"/>
      <c r="P208" s="58"/>
      <c r="Q208" s="60"/>
      <c r="R208" s="58"/>
      <c r="S208" s="58"/>
      <c r="T208" s="61"/>
      <c r="U208" s="63"/>
      <c r="V208" s="64"/>
      <c r="X208" s="111"/>
      <c r="Y208" s="112"/>
      <c r="Z208" s="109"/>
      <c r="AA208" s="110"/>
      <c r="AC208" s="31"/>
      <c r="AD208" s="33"/>
      <c r="AF208" s="107"/>
      <c r="AG208" s="108"/>
      <c r="AI208" s="48"/>
      <c r="AJ208" s="113"/>
      <c r="AK208" s="113"/>
      <c r="AL208" s="114"/>
      <c r="AM208" s="115"/>
      <c r="AO208" s="34"/>
      <c r="AP208" s="39"/>
      <c r="AR208" s="48"/>
      <c r="AS208" s="113"/>
      <c r="AT208" s="113"/>
      <c r="AU208" s="114"/>
      <c r="AV208" s="115"/>
      <c r="AW208" s="34"/>
      <c r="AX208" s="34"/>
      <c r="AY208" s="39"/>
    </row>
    <row r="209" spans="1:51" x14ac:dyDescent="0.25">
      <c r="A209" s="67"/>
      <c r="C209" s="46"/>
      <c r="G209" s="6"/>
      <c r="K209" s="6"/>
      <c r="M209" s="47"/>
      <c r="O209" s="59"/>
      <c r="P209" s="58"/>
      <c r="Q209" s="60"/>
      <c r="R209" s="58"/>
      <c r="S209" s="58"/>
      <c r="T209" s="61"/>
      <c r="U209" s="63"/>
      <c r="V209" s="64"/>
      <c r="X209" s="111"/>
      <c r="Y209" s="112"/>
      <c r="Z209" s="109"/>
      <c r="AA209" s="110"/>
      <c r="AC209" s="31"/>
      <c r="AD209" s="33"/>
      <c r="AF209" s="107"/>
      <c r="AG209" s="108"/>
      <c r="AI209" s="48"/>
      <c r="AJ209" s="113"/>
      <c r="AK209" s="113"/>
      <c r="AL209" s="114"/>
      <c r="AM209" s="115"/>
      <c r="AO209" s="34"/>
      <c r="AP209" s="39"/>
      <c r="AR209" s="48"/>
      <c r="AS209" s="113"/>
      <c r="AT209" s="113"/>
      <c r="AU209" s="114"/>
      <c r="AV209" s="115"/>
      <c r="AW209" s="34"/>
      <c r="AX209" s="34"/>
      <c r="AY209" s="39"/>
    </row>
    <row r="210" spans="1:51" x14ac:dyDescent="0.25">
      <c r="A210" s="67"/>
      <c r="C210" s="46"/>
      <c r="G210" s="6"/>
      <c r="K210" s="6"/>
      <c r="M210" s="47"/>
      <c r="O210" s="59"/>
      <c r="P210" s="58"/>
      <c r="Q210" s="60"/>
      <c r="R210" s="58"/>
      <c r="S210" s="58"/>
      <c r="T210" s="61"/>
      <c r="U210" s="63"/>
      <c r="V210" s="64"/>
      <c r="X210" s="111"/>
      <c r="Y210" s="112"/>
      <c r="Z210" s="109"/>
      <c r="AA210" s="110"/>
      <c r="AC210" s="31"/>
      <c r="AD210" s="33"/>
      <c r="AF210" s="107"/>
      <c r="AG210" s="108"/>
      <c r="AI210" s="48"/>
      <c r="AJ210" s="113"/>
      <c r="AK210" s="113"/>
      <c r="AL210" s="114"/>
      <c r="AM210" s="115"/>
      <c r="AO210" s="34"/>
      <c r="AP210" s="39"/>
      <c r="AR210" s="48"/>
      <c r="AS210" s="113"/>
      <c r="AT210" s="113"/>
      <c r="AU210" s="114"/>
      <c r="AV210" s="115"/>
      <c r="AW210" s="34"/>
      <c r="AX210" s="34"/>
      <c r="AY210" s="39"/>
    </row>
    <row r="211" spans="1:51" x14ac:dyDescent="0.25">
      <c r="A211" s="67"/>
      <c r="C211" s="46"/>
      <c r="G211" s="6"/>
      <c r="K211" s="6"/>
      <c r="M211" s="47"/>
      <c r="O211" s="59"/>
      <c r="P211" s="58"/>
      <c r="Q211" s="60"/>
      <c r="R211" s="58"/>
      <c r="S211" s="58"/>
      <c r="T211" s="61"/>
      <c r="U211" s="63"/>
      <c r="V211" s="64"/>
      <c r="X211" s="111"/>
      <c r="Y211" s="112"/>
      <c r="Z211" s="109"/>
      <c r="AA211" s="110"/>
      <c r="AC211" s="31"/>
      <c r="AD211" s="33"/>
      <c r="AF211" s="107"/>
      <c r="AG211" s="108"/>
      <c r="AI211" s="48"/>
      <c r="AJ211" s="113"/>
      <c r="AK211" s="113"/>
      <c r="AL211" s="114"/>
      <c r="AM211" s="115"/>
      <c r="AO211" s="34"/>
      <c r="AP211" s="39"/>
      <c r="AR211" s="48"/>
      <c r="AS211" s="113"/>
      <c r="AT211" s="113"/>
      <c r="AU211" s="114"/>
      <c r="AV211" s="115"/>
      <c r="AW211" s="34"/>
      <c r="AX211" s="34"/>
      <c r="AY211" s="39"/>
    </row>
    <row r="212" spans="1:51" x14ac:dyDescent="0.25">
      <c r="A212" s="67"/>
      <c r="C212" s="46"/>
      <c r="G212" s="6"/>
      <c r="K212" s="6"/>
      <c r="M212" s="47"/>
      <c r="O212" s="59"/>
      <c r="P212" s="58"/>
      <c r="Q212" s="60"/>
      <c r="R212" s="58"/>
      <c r="S212" s="58"/>
      <c r="T212" s="61"/>
      <c r="U212" s="63"/>
      <c r="V212" s="64"/>
      <c r="X212" s="111"/>
      <c r="Y212" s="112"/>
      <c r="Z212" s="109"/>
      <c r="AA212" s="110"/>
      <c r="AC212" s="31"/>
      <c r="AD212" s="33"/>
      <c r="AF212" s="107"/>
      <c r="AG212" s="108"/>
      <c r="AI212" s="48"/>
      <c r="AJ212" s="113"/>
      <c r="AK212" s="113"/>
      <c r="AL212" s="114"/>
      <c r="AM212" s="115"/>
      <c r="AO212" s="34"/>
      <c r="AP212" s="39"/>
      <c r="AR212" s="48"/>
      <c r="AS212" s="113"/>
      <c r="AT212" s="113"/>
      <c r="AU212" s="114"/>
      <c r="AV212" s="115"/>
      <c r="AW212" s="34"/>
      <c r="AX212" s="34"/>
      <c r="AY212" s="39"/>
    </row>
    <row r="213" spans="1:51" x14ac:dyDescent="0.25">
      <c r="A213" s="67"/>
      <c r="C213" s="46"/>
      <c r="G213" s="6"/>
      <c r="K213" s="6"/>
      <c r="M213" s="47"/>
      <c r="O213" s="59"/>
      <c r="P213" s="58"/>
      <c r="Q213" s="60"/>
      <c r="R213" s="58"/>
      <c r="S213" s="58"/>
      <c r="T213" s="61"/>
      <c r="U213" s="63"/>
      <c r="V213" s="64"/>
      <c r="X213" s="111"/>
      <c r="Y213" s="112"/>
      <c r="Z213" s="109"/>
      <c r="AA213" s="110"/>
      <c r="AC213" s="31"/>
      <c r="AD213" s="33"/>
      <c r="AF213" s="107"/>
      <c r="AG213" s="108"/>
      <c r="AI213" s="48"/>
      <c r="AJ213" s="113"/>
      <c r="AK213" s="113"/>
      <c r="AL213" s="114"/>
      <c r="AM213" s="115"/>
      <c r="AO213" s="34"/>
      <c r="AP213" s="39"/>
      <c r="AR213" s="48"/>
      <c r="AS213" s="113"/>
      <c r="AT213" s="113"/>
      <c r="AU213" s="114"/>
      <c r="AV213" s="115"/>
      <c r="AW213" s="34"/>
      <c r="AX213" s="34"/>
      <c r="AY213" s="39"/>
    </row>
    <row r="214" spans="1:51" x14ac:dyDescent="0.25">
      <c r="A214" s="67"/>
      <c r="C214" s="46"/>
      <c r="G214" s="6"/>
      <c r="K214" s="6"/>
      <c r="M214" s="47"/>
      <c r="O214" s="59"/>
      <c r="P214" s="58"/>
      <c r="Q214" s="60"/>
      <c r="R214" s="58"/>
      <c r="S214" s="58"/>
      <c r="T214" s="61"/>
      <c r="U214" s="63"/>
      <c r="V214" s="64"/>
      <c r="X214" s="111"/>
      <c r="Y214" s="112"/>
      <c r="Z214" s="109"/>
      <c r="AA214" s="110"/>
      <c r="AC214" s="31"/>
      <c r="AD214" s="33"/>
      <c r="AF214" s="107"/>
      <c r="AG214" s="108"/>
      <c r="AI214" s="48"/>
      <c r="AJ214" s="113"/>
      <c r="AK214" s="113"/>
      <c r="AL214" s="114"/>
      <c r="AM214" s="115"/>
      <c r="AO214" s="34"/>
      <c r="AP214" s="39"/>
      <c r="AR214" s="48"/>
      <c r="AS214" s="113"/>
      <c r="AT214" s="113"/>
      <c r="AU214" s="114"/>
      <c r="AV214" s="115"/>
      <c r="AW214" s="34"/>
      <c r="AX214" s="34"/>
      <c r="AY214" s="39"/>
    </row>
    <row r="215" spans="1:51" x14ac:dyDescent="0.25">
      <c r="A215" s="67"/>
      <c r="C215" s="46"/>
      <c r="G215" s="6"/>
      <c r="K215" s="6"/>
      <c r="M215" s="47"/>
      <c r="O215" s="59"/>
      <c r="P215" s="58"/>
      <c r="Q215" s="60"/>
      <c r="R215" s="58"/>
      <c r="S215" s="58"/>
      <c r="T215" s="61"/>
      <c r="U215" s="63"/>
      <c r="V215" s="64"/>
      <c r="X215" s="111"/>
      <c r="Y215" s="112"/>
      <c r="Z215" s="109"/>
      <c r="AA215" s="110"/>
      <c r="AC215" s="31"/>
      <c r="AD215" s="33"/>
      <c r="AF215" s="107"/>
      <c r="AG215" s="108"/>
      <c r="AI215" s="48"/>
      <c r="AJ215" s="113"/>
      <c r="AK215" s="113"/>
      <c r="AL215" s="114"/>
      <c r="AM215" s="115"/>
      <c r="AO215" s="34"/>
      <c r="AP215" s="39"/>
      <c r="AR215" s="48"/>
      <c r="AS215" s="113"/>
      <c r="AT215" s="113"/>
      <c r="AU215" s="114"/>
      <c r="AV215" s="115"/>
      <c r="AW215" s="34"/>
      <c r="AX215" s="34"/>
      <c r="AY215" s="39"/>
    </row>
    <row r="216" spans="1:51" x14ac:dyDescent="0.25">
      <c r="A216" s="67"/>
      <c r="C216" s="46"/>
      <c r="G216" s="6"/>
      <c r="K216" s="6"/>
      <c r="M216" s="47"/>
      <c r="O216" s="59"/>
      <c r="P216" s="58"/>
      <c r="Q216" s="60"/>
      <c r="R216" s="58"/>
      <c r="S216" s="58"/>
      <c r="T216" s="61"/>
      <c r="U216" s="63"/>
      <c r="V216" s="64"/>
      <c r="X216" s="111"/>
      <c r="Y216" s="112"/>
      <c r="Z216" s="109"/>
      <c r="AA216" s="110"/>
      <c r="AC216" s="31"/>
      <c r="AD216" s="33"/>
      <c r="AF216" s="107"/>
      <c r="AG216" s="108"/>
      <c r="AI216" s="48"/>
      <c r="AJ216" s="113"/>
      <c r="AK216" s="113"/>
      <c r="AL216" s="114"/>
      <c r="AM216" s="115"/>
      <c r="AO216" s="34"/>
      <c r="AP216" s="39"/>
      <c r="AR216" s="48"/>
      <c r="AS216" s="113"/>
      <c r="AT216" s="113"/>
      <c r="AU216" s="114"/>
      <c r="AV216" s="115"/>
      <c r="AW216" s="34"/>
      <c r="AX216" s="34"/>
      <c r="AY216" s="39"/>
    </row>
    <row r="217" spans="1:51" x14ac:dyDescent="0.25">
      <c r="A217" s="67"/>
      <c r="C217" s="46"/>
      <c r="G217" s="6"/>
      <c r="K217" s="6"/>
      <c r="M217" s="47"/>
      <c r="O217" s="59"/>
      <c r="P217" s="58"/>
      <c r="Q217" s="60"/>
      <c r="R217" s="58"/>
      <c r="S217" s="58"/>
      <c r="T217" s="61"/>
      <c r="U217" s="63"/>
      <c r="V217" s="64"/>
      <c r="X217" s="111"/>
      <c r="Y217" s="112"/>
      <c r="Z217" s="109"/>
      <c r="AA217" s="110"/>
      <c r="AC217" s="31"/>
      <c r="AD217" s="33"/>
      <c r="AF217" s="107"/>
      <c r="AG217" s="108"/>
      <c r="AI217" s="48"/>
      <c r="AJ217" s="113"/>
      <c r="AK217" s="113"/>
      <c r="AL217" s="114"/>
      <c r="AM217" s="115"/>
      <c r="AO217" s="34"/>
      <c r="AP217" s="39"/>
      <c r="AR217" s="48"/>
      <c r="AS217" s="113"/>
      <c r="AT217" s="113"/>
      <c r="AU217" s="114"/>
      <c r="AV217" s="115"/>
      <c r="AW217" s="34"/>
      <c r="AX217" s="34"/>
      <c r="AY217" s="39"/>
    </row>
    <row r="218" spans="1:51" ht="15.75" customHeight="1" x14ac:dyDescent="0.25">
      <c r="A218" s="67"/>
      <c r="C218" s="46"/>
      <c r="G218" s="6"/>
      <c r="K218" s="6"/>
      <c r="M218" s="47"/>
      <c r="O218" s="59"/>
      <c r="P218" s="58"/>
      <c r="Q218" s="60"/>
      <c r="R218" s="58"/>
      <c r="S218" s="58"/>
      <c r="T218" s="61"/>
      <c r="U218" s="63"/>
      <c r="V218" s="64"/>
      <c r="X218" s="111"/>
      <c r="Y218" s="112"/>
      <c r="Z218" s="109"/>
      <c r="AA218" s="110"/>
      <c r="AC218" s="31"/>
      <c r="AD218" s="33"/>
      <c r="AF218" s="107"/>
      <c r="AG218" s="108"/>
      <c r="AI218" s="48"/>
      <c r="AJ218" s="113"/>
      <c r="AK218" s="113"/>
      <c r="AL218" s="114"/>
      <c r="AM218" s="115"/>
      <c r="AO218" s="34"/>
      <c r="AP218" s="39"/>
      <c r="AR218" s="48"/>
      <c r="AS218" s="113"/>
      <c r="AT218" s="113"/>
      <c r="AU218" s="114"/>
      <c r="AV218" s="115"/>
      <c r="AW218" s="34"/>
      <c r="AX218" s="34"/>
      <c r="AY218" s="39"/>
    </row>
    <row r="219" spans="1:51" x14ac:dyDescent="0.25">
      <c r="A219" s="67"/>
      <c r="C219" s="46"/>
      <c r="G219" s="6"/>
      <c r="K219" s="6"/>
      <c r="M219" s="47"/>
      <c r="O219" s="59"/>
      <c r="P219" s="58"/>
      <c r="Q219" s="60"/>
      <c r="R219" s="58"/>
      <c r="S219" s="58"/>
      <c r="T219" s="61"/>
      <c r="U219" s="63"/>
      <c r="V219" s="64"/>
      <c r="X219" s="111"/>
      <c r="Y219" s="112"/>
      <c r="Z219" s="109"/>
      <c r="AA219" s="110"/>
      <c r="AC219" s="31"/>
      <c r="AD219" s="33"/>
      <c r="AF219" s="107"/>
      <c r="AG219" s="108"/>
      <c r="AI219" s="48"/>
      <c r="AJ219" s="113"/>
      <c r="AK219" s="113"/>
      <c r="AL219" s="114"/>
      <c r="AM219" s="115"/>
      <c r="AO219" s="34"/>
      <c r="AP219" s="39"/>
      <c r="AR219" s="48"/>
      <c r="AS219" s="113"/>
      <c r="AT219" s="113"/>
      <c r="AU219" s="114"/>
      <c r="AV219" s="115"/>
      <c r="AW219" s="34"/>
      <c r="AX219" s="34"/>
      <c r="AY219" s="39"/>
    </row>
    <row r="220" spans="1:51" ht="16.5" customHeight="1" x14ac:dyDescent="0.25">
      <c r="A220" s="67"/>
      <c r="C220" s="46"/>
      <c r="G220" s="6"/>
      <c r="K220" s="6"/>
      <c r="M220" s="47"/>
      <c r="O220" s="59"/>
      <c r="P220" s="58"/>
      <c r="Q220" s="60"/>
      <c r="R220" s="58"/>
      <c r="S220" s="58"/>
      <c r="T220" s="61"/>
      <c r="U220" s="63"/>
      <c r="V220" s="64"/>
      <c r="X220" s="111"/>
      <c r="Y220" s="112"/>
      <c r="Z220" s="109"/>
      <c r="AA220" s="110"/>
      <c r="AC220" s="31"/>
      <c r="AD220" s="33"/>
      <c r="AF220" s="107"/>
      <c r="AG220" s="108"/>
      <c r="AI220" s="48"/>
      <c r="AJ220" s="113"/>
      <c r="AK220" s="113"/>
      <c r="AL220" s="114"/>
      <c r="AM220" s="115"/>
      <c r="AO220" s="34"/>
      <c r="AP220" s="39"/>
      <c r="AR220" s="48"/>
      <c r="AS220" s="113"/>
      <c r="AT220" s="113"/>
      <c r="AU220" s="114"/>
      <c r="AV220" s="115"/>
      <c r="AW220" s="34"/>
      <c r="AX220" s="34"/>
      <c r="AY220" s="39"/>
    </row>
    <row r="221" spans="1:51" x14ac:dyDescent="0.25">
      <c r="A221" s="67"/>
      <c r="C221" s="46"/>
      <c r="G221" s="6"/>
      <c r="K221" s="6"/>
      <c r="M221" s="47"/>
      <c r="O221" s="59"/>
      <c r="P221" s="58"/>
      <c r="Q221" s="60"/>
      <c r="R221" s="58"/>
      <c r="S221" s="58"/>
      <c r="T221" s="61"/>
      <c r="U221" s="63"/>
      <c r="V221" s="64"/>
      <c r="X221" s="111"/>
      <c r="Y221" s="112"/>
      <c r="Z221" s="109"/>
      <c r="AA221" s="110"/>
      <c r="AC221" s="31"/>
      <c r="AD221" s="33"/>
      <c r="AF221" s="107"/>
      <c r="AG221" s="108"/>
      <c r="AI221" s="48"/>
      <c r="AJ221" s="113"/>
      <c r="AK221" s="113"/>
      <c r="AL221" s="114"/>
      <c r="AM221" s="115"/>
      <c r="AO221" s="34"/>
      <c r="AP221" s="39"/>
      <c r="AR221" s="48"/>
      <c r="AS221" s="113"/>
      <c r="AT221" s="113"/>
      <c r="AU221" s="114"/>
      <c r="AV221" s="115"/>
      <c r="AW221" s="34"/>
      <c r="AX221" s="34"/>
      <c r="AY221" s="39"/>
    </row>
    <row r="222" spans="1:51" x14ac:dyDescent="0.25">
      <c r="A222" s="67"/>
      <c r="C222" s="46"/>
      <c r="G222" s="6"/>
      <c r="K222" s="6"/>
      <c r="M222" s="47"/>
      <c r="O222" s="59"/>
      <c r="P222" s="58"/>
      <c r="Q222" s="60"/>
      <c r="R222" s="58"/>
      <c r="S222" s="58"/>
      <c r="T222" s="61"/>
      <c r="U222" s="63"/>
      <c r="V222" s="64"/>
      <c r="X222" s="111"/>
      <c r="Y222" s="112"/>
      <c r="Z222" s="109"/>
      <c r="AA222" s="110"/>
      <c r="AC222" s="31"/>
      <c r="AD222" s="33"/>
      <c r="AF222" s="107"/>
      <c r="AG222" s="108"/>
      <c r="AI222" s="48"/>
      <c r="AJ222" s="113"/>
      <c r="AK222" s="113"/>
      <c r="AL222" s="114"/>
      <c r="AM222" s="115"/>
      <c r="AO222" s="34"/>
      <c r="AP222" s="39"/>
      <c r="AR222" s="48"/>
      <c r="AS222" s="113"/>
      <c r="AT222" s="113"/>
      <c r="AU222" s="114"/>
      <c r="AV222" s="115"/>
      <c r="AW222" s="34"/>
      <c r="AX222" s="34"/>
      <c r="AY222" s="39"/>
    </row>
    <row r="223" spans="1:51" x14ac:dyDescent="0.25">
      <c r="A223" s="67"/>
      <c r="C223" s="46"/>
      <c r="G223" s="6"/>
      <c r="K223" s="6"/>
      <c r="M223" s="47"/>
      <c r="O223" s="59"/>
      <c r="P223" s="58"/>
      <c r="Q223" s="60"/>
      <c r="R223" s="58"/>
      <c r="S223" s="58"/>
      <c r="T223" s="61"/>
      <c r="U223" s="63"/>
      <c r="V223" s="64"/>
      <c r="X223" s="111"/>
      <c r="Y223" s="112"/>
      <c r="Z223" s="109"/>
      <c r="AA223" s="110"/>
      <c r="AC223" s="31"/>
      <c r="AD223" s="33"/>
      <c r="AF223" s="107"/>
      <c r="AG223" s="108"/>
      <c r="AI223" s="48"/>
      <c r="AJ223" s="113"/>
      <c r="AK223" s="113"/>
      <c r="AL223" s="114"/>
      <c r="AM223" s="115"/>
      <c r="AO223" s="34"/>
      <c r="AP223" s="39"/>
      <c r="AR223" s="48"/>
      <c r="AS223" s="113"/>
      <c r="AT223" s="113"/>
      <c r="AU223" s="114"/>
      <c r="AV223" s="115"/>
      <c r="AW223" s="34"/>
      <c r="AX223" s="34"/>
      <c r="AY223" s="39"/>
    </row>
    <row r="224" spans="1:51" x14ac:dyDescent="0.25">
      <c r="A224" s="67"/>
      <c r="C224" s="46"/>
      <c r="G224" s="6"/>
      <c r="K224" s="6"/>
      <c r="M224" s="47"/>
      <c r="O224" s="59"/>
      <c r="P224" s="58"/>
      <c r="Q224" s="60"/>
      <c r="R224" s="58"/>
      <c r="S224" s="58"/>
      <c r="T224" s="61"/>
      <c r="U224" s="63"/>
      <c r="V224" s="64"/>
      <c r="X224" s="111"/>
      <c r="Y224" s="112"/>
      <c r="Z224" s="109"/>
      <c r="AA224" s="110"/>
      <c r="AC224" s="31"/>
      <c r="AD224" s="33"/>
      <c r="AF224" s="107"/>
      <c r="AG224" s="108"/>
      <c r="AI224" s="48"/>
      <c r="AJ224" s="113"/>
      <c r="AK224" s="113"/>
      <c r="AL224" s="114"/>
      <c r="AM224" s="115"/>
      <c r="AO224" s="34"/>
      <c r="AP224" s="39"/>
      <c r="AR224" s="48"/>
      <c r="AS224" s="113"/>
      <c r="AT224" s="113"/>
      <c r="AU224" s="114"/>
      <c r="AV224" s="115"/>
      <c r="AW224" s="34"/>
      <c r="AX224" s="34"/>
      <c r="AY224" s="39"/>
    </row>
    <row r="225" spans="1:51" x14ac:dyDescent="0.25">
      <c r="A225" s="67"/>
      <c r="C225" s="46"/>
      <c r="G225" s="6"/>
      <c r="K225" s="6"/>
      <c r="M225" s="47"/>
      <c r="O225" s="59"/>
      <c r="P225" s="58"/>
      <c r="Q225" s="60"/>
      <c r="R225" s="58"/>
      <c r="S225" s="58"/>
      <c r="T225" s="61"/>
      <c r="U225" s="63"/>
      <c r="V225" s="64"/>
      <c r="X225" s="111"/>
      <c r="Y225" s="112"/>
      <c r="Z225" s="109"/>
      <c r="AA225" s="110"/>
      <c r="AC225" s="31"/>
      <c r="AD225" s="33"/>
      <c r="AF225" s="107"/>
      <c r="AG225" s="108"/>
      <c r="AI225" s="48"/>
      <c r="AJ225" s="113"/>
      <c r="AK225" s="113"/>
      <c r="AL225" s="114"/>
      <c r="AM225" s="115"/>
      <c r="AO225" s="34"/>
      <c r="AP225" s="39"/>
      <c r="AR225" s="48"/>
      <c r="AS225" s="113"/>
      <c r="AT225" s="113"/>
      <c r="AU225" s="114"/>
      <c r="AV225" s="115"/>
      <c r="AW225" s="34"/>
      <c r="AX225" s="34"/>
      <c r="AY225" s="39"/>
    </row>
    <row r="226" spans="1:51" x14ac:dyDescent="0.25">
      <c r="A226" s="67"/>
      <c r="C226" s="46"/>
      <c r="G226" s="6"/>
      <c r="K226" s="6"/>
      <c r="M226" s="47"/>
      <c r="O226" s="59"/>
      <c r="P226" s="58"/>
      <c r="Q226" s="60"/>
      <c r="R226" s="58"/>
      <c r="S226" s="58"/>
      <c r="T226" s="61"/>
      <c r="U226" s="63"/>
      <c r="V226" s="64"/>
      <c r="X226" s="111"/>
      <c r="Y226" s="112"/>
      <c r="Z226" s="109"/>
      <c r="AA226" s="110"/>
      <c r="AC226" s="31"/>
      <c r="AD226" s="33"/>
      <c r="AF226" s="107"/>
      <c r="AG226" s="108"/>
      <c r="AI226" s="48"/>
      <c r="AJ226" s="113"/>
      <c r="AK226" s="113"/>
      <c r="AL226" s="114"/>
      <c r="AM226" s="115"/>
      <c r="AO226" s="34"/>
      <c r="AP226" s="39"/>
      <c r="AR226" s="48"/>
      <c r="AS226" s="113"/>
      <c r="AT226" s="113"/>
      <c r="AU226" s="114"/>
      <c r="AV226" s="115"/>
      <c r="AW226" s="34"/>
      <c r="AX226" s="34"/>
      <c r="AY226" s="39"/>
    </row>
    <row r="227" spans="1:51" x14ac:dyDescent="0.25">
      <c r="A227" s="67"/>
      <c r="C227" s="46"/>
      <c r="G227" s="6"/>
      <c r="K227" s="6"/>
      <c r="M227" s="47"/>
      <c r="O227" s="59"/>
      <c r="P227" s="58"/>
      <c r="Q227" s="60"/>
      <c r="R227" s="58"/>
      <c r="S227" s="58"/>
      <c r="T227" s="61"/>
      <c r="U227" s="63"/>
      <c r="V227" s="64"/>
      <c r="X227" s="111"/>
      <c r="Y227" s="112"/>
      <c r="Z227" s="109"/>
      <c r="AA227" s="110"/>
      <c r="AC227" s="31"/>
      <c r="AD227" s="33"/>
      <c r="AF227" s="107"/>
      <c r="AG227" s="108"/>
      <c r="AI227" s="48"/>
      <c r="AJ227" s="113"/>
      <c r="AK227" s="113"/>
      <c r="AL227" s="114"/>
      <c r="AM227" s="115"/>
      <c r="AO227" s="34"/>
      <c r="AP227" s="39"/>
      <c r="AR227" s="48"/>
      <c r="AS227" s="113"/>
      <c r="AT227" s="113"/>
      <c r="AU227" s="114"/>
      <c r="AV227" s="115"/>
      <c r="AW227" s="34"/>
      <c r="AX227" s="34"/>
      <c r="AY227" s="39"/>
    </row>
    <row r="228" spans="1:51" x14ac:dyDescent="0.25">
      <c r="A228" s="67"/>
      <c r="C228" s="46"/>
      <c r="G228" s="6"/>
      <c r="K228" s="6"/>
      <c r="M228" s="47"/>
      <c r="O228" s="59"/>
      <c r="P228" s="58"/>
      <c r="Q228" s="60"/>
      <c r="R228" s="58"/>
      <c r="S228" s="58"/>
      <c r="T228" s="61"/>
      <c r="U228" s="63"/>
      <c r="V228" s="64"/>
      <c r="X228" s="111"/>
      <c r="Y228" s="112"/>
      <c r="Z228" s="109"/>
      <c r="AA228" s="110"/>
      <c r="AC228" s="31"/>
      <c r="AD228" s="33"/>
      <c r="AF228" s="107"/>
      <c r="AG228" s="108"/>
      <c r="AI228" s="48"/>
      <c r="AJ228" s="113"/>
      <c r="AK228" s="113"/>
      <c r="AL228" s="114"/>
      <c r="AM228" s="115"/>
      <c r="AO228" s="34"/>
      <c r="AP228" s="39"/>
      <c r="AR228" s="48"/>
      <c r="AS228" s="113"/>
      <c r="AT228" s="113"/>
      <c r="AU228" s="114"/>
      <c r="AV228" s="115"/>
      <c r="AW228" s="34"/>
      <c r="AX228" s="34"/>
      <c r="AY228" s="39"/>
    </row>
    <row r="229" spans="1:51" x14ac:dyDescent="0.25">
      <c r="A229" s="67"/>
      <c r="C229" s="46"/>
      <c r="G229" s="6"/>
      <c r="K229" s="6"/>
      <c r="M229" s="47"/>
      <c r="O229" s="59"/>
      <c r="P229" s="58"/>
      <c r="Q229" s="60"/>
      <c r="R229" s="58"/>
      <c r="S229" s="58"/>
      <c r="T229" s="61"/>
      <c r="U229" s="63"/>
      <c r="V229" s="64"/>
      <c r="X229" s="111"/>
      <c r="Y229" s="112"/>
      <c r="Z229" s="109"/>
      <c r="AA229" s="110"/>
      <c r="AC229" s="31"/>
      <c r="AD229" s="33"/>
      <c r="AF229" s="107"/>
      <c r="AG229" s="108"/>
      <c r="AI229" s="48"/>
      <c r="AJ229" s="113"/>
      <c r="AK229" s="113"/>
      <c r="AL229" s="114"/>
      <c r="AM229" s="115"/>
      <c r="AO229" s="34"/>
      <c r="AP229" s="39"/>
      <c r="AR229" s="48"/>
      <c r="AS229" s="113"/>
      <c r="AT229" s="113"/>
      <c r="AU229" s="114"/>
      <c r="AV229" s="115"/>
      <c r="AW229" s="34"/>
      <c r="AX229" s="34"/>
      <c r="AY229" s="39"/>
    </row>
    <row r="230" spans="1:51" x14ac:dyDescent="0.25">
      <c r="A230" s="67"/>
      <c r="C230" s="46"/>
      <c r="G230" s="6"/>
      <c r="K230" s="6"/>
      <c r="M230" s="47"/>
      <c r="O230" s="59"/>
      <c r="P230" s="58"/>
      <c r="Q230" s="60"/>
      <c r="R230" s="58"/>
      <c r="S230" s="58"/>
      <c r="T230" s="61"/>
      <c r="U230" s="63"/>
      <c r="V230" s="64"/>
      <c r="X230" s="111"/>
      <c r="Y230" s="112"/>
      <c r="Z230" s="109"/>
      <c r="AA230" s="110"/>
      <c r="AC230" s="31"/>
      <c r="AD230" s="33"/>
      <c r="AF230" s="107"/>
      <c r="AG230" s="108"/>
      <c r="AI230" s="48"/>
      <c r="AJ230" s="113"/>
      <c r="AK230" s="113"/>
      <c r="AL230" s="114"/>
      <c r="AM230" s="115"/>
      <c r="AO230" s="34"/>
      <c r="AP230" s="39"/>
      <c r="AR230" s="48"/>
      <c r="AS230" s="113"/>
      <c r="AT230" s="113"/>
      <c r="AU230" s="114"/>
      <c r="AV230" s="115"/>
      <c r="AW230" s="34"/>
      <c r="AX230" s="34"/>
      <c r="AY230" s="39"/>
    </row>
    <row r="231" spans="1:51" ht="15.75" customHeight="1" x14ac:dyDescent="0.25">
      <c r="A231" s="67"/>
      <c r="C231" s="46"/>
      <c r="G231" s="6"/>
      <c r="K231" s="6"/>
      <c r="M231" s="47"/>
      <c r="O231" s="59"/>
      <c r="P231" s="58"/>
      <c r="Q231" s="60"/>
      <c r="R231" s="58"/>
      <c r="S231" s="58"/>
      <c r="T231" s="61"/>
      <c r="U231" s="63"/>
      <c r="V231" s="64"/>
      <c r="X231" s="111"/>
      <c r="Y231" s="112"/>
      <c r="Z231" s="109"/>
      <c r="AA231" s="110"/>
      <c r="AC231" s="31"/>
      <c r="AD231" s="33"/>
      <c r="AF231" s="107"/>
      <c r="AG231" s="108"/>
      <c r="AI231" s="48"/>
      <c r="AJ231" s="113"/>
      <c r="AK231" s="113"/>
      <c r="AL231" s="114"/>
      <c r="AM231" s="115"/>
      <c r="AO231" s="34"/>
      <c r="AP231" s="39"/>
      <c r="AR231" s="48"/>
      <c r="AS231" s="113"/>
      <c r="AT231" s="113"/>
      <c r="AU231" s="114"/>
      <c r="AV231" s="115"/>
      <c r="AW231" s="34"/>
      <c r="AX231" s="34"/>
      <c r="AY231" s="39"/>
    </row>
    <row r="232" spans="1:51" x14ac:dyDescent="0.25">
      <c r="A232" s="67"/>
      <c r="C232" s="46"/>
      <c r="G232" s="6"/>
      <c r="K232" s="6"/>
      <c r="M232" s="47"/>
      <c r="O232" s="59"/>
      <c r="P232" s="58"/>
      <c r="Q232" s="60"/>
      <c r="R232" s="58"/>
      <c r="S232" s="58"/>
      <c r="T232" s="61"/>
      <c r="U232" s="63"/>
      <c r="V232" s="64"/>
      <c r="X232" s="111"/>
      <c r="Y232" s="112"/>
      <c r="Z232" s="109"/>
      <c r="AA232" s="110"/>
      <c r="AC232" s="31"/>
      <c r="AD232" s="33"/>
      <c r="AF232" s="107"/>
      <c r="AG232" s="108"/>
      <c r="AI232" s="48"/>
      <c r="AJ232" s="113"/>
      <c r="AK232" s="113"/>
      <c r="AL232" s="114"/>
      <c r="AM232" s="115"/>
      <c r="AO232" s="34"/>
      <c r="AP232" s="39"/>
      <c r="AR232" s="48"/>
      <c r="AS232" s="113"/>
      <c r="AT232" s="113"/>
      <c r="AU232" s="114"/>
      <c r="AV232" s="115"/>
      <c r="AW232" s="34"/>
      <c r="AX232" s="34"/>
      <c r="AY232" s="39"/>
    </row>
    <row r="233" spans="1:51" ht="16.5" customHeight="1" x14ac:dyDescent="0.25">
      <c r="A233" s="67"/>
      <c r="C233" s="46"/>
      <c r="G233" s="6"/>
      <c r="K233" s="6"/>
      <c r="M233" s="47"/>
      <c r="O233" s="59"/>
      <c r="P233" s="58"/>
      <c r="Q233" s="60"/>
      <c r="R233" s="58"/>
      <c r="S233" s="58"/>
      <c r="T233" s="61"/>
      <c r="U233" s="63"/>
      <c r="V233" s="64"/>
      <c r="X233" s="111"/>
      <c r="Y233" s="112"/>
      <c r="Z233" s="109"/>
      <c r="AA233" s="110"/>
      <c r="AC233" s="31"/>
      <c r="AD233" s="33"/>
      <c r="AF233" s="107"/>
      <c r="AG233" s="108"/>
      <c r="AI233" s="48"/>
      <c r="AJ233" s="113"/>
      <c r="AK233" s="113"/>
      <c r="AL233" s="114"/>
      <c r="AM233" s="115"/>
      <c r="AO233" s="34"/>
      <c r="AP233" s="39"/>
      <c r="AR233" s="48"/>
      <c r="AS233" s="113"/>
      <c r="AT233" s="113"/>
      <c r="AU233" s="114"/>
      <c r="AV233" s="115"/>
      <c r="AW233" s="34"/>
      <c r="AX233" s="34"/>
      <c r="AY233" s="39"/>
    </row>
    <row r="234" spans="1:51" x14ac:dyDescent="0.25">
      <c r="A234" s="67"/>
      <c r="C234" s="46"/>
      <c r="G234" s="6"/>
      <c r="K234" s="6"/>
      <c r="M234" s="47"/>
      <c r="O234" s="59"/>
      <c r="P234" s="58"/>
      <c r="Q234" s="60"/>
      <c r="R234" s="58"/>
      <c r="S234" s="58"/>
      <c r="T234" s="61"/>
      <c r="U234" s="63"/>
      <c r="V234" s="64"/>
      <c r="X234" s="111"/>
      <c r="Y234" s="112"/>
      <c r="Z234" s="109"/>
      <c r="AA234" s="110"/>
      <c r="AC234" s="31"/>
      <c r="AD234" s="33"/>
      <c r="AF234" s="107"/>
      <c r="AG234" s="108"/>
      <c r="AI234" s="48"/>
      <c r="AJ234" s="113"/>
      <c r="AK234" s="113"/>
      <c r="AL234" s="114"/>
      <c r="AM234" s="115"/>
      <c r="AO234" s="34"/>
      <c r="AP234" s="39"/>
      <c r="AR234" s="48"/>
      <c r="AS234" s="113"/>
      <c r="AT234" s="113"/>
      <c r="AU234" s="114"/>
      <c r="AV234" s="115"/>
      <c r="AW234" s="34"/>
      <c r="AX234" s="34"/>
      <c r="AY234" s="39"/>
    </row>
    <row r="235" spans="1:51" x14ac:dyDescent="0.25">
      <c r="A235" s="67"/>
      <c r="C235" s="46"/>
      <c r="G235" s="6"/>
      <c r="K235" s="6"/>
      <c r="M235" s="47"/>
      <c r="O235" s="59"/>
      <c r="P235" s="58"/>
      <c r="Q235" s="60"/>
      <c r="R235" s="58"/>
      <c r="S235" s="58"/>
      <c r="T235" s="61"/>
      <c r="U235" s="63"/>
      <c r="V235" s="64"/>
      <c r="X235" s="111"/>
      <c r="Y235" s="112"/>
      <c r="Z235" s="109"/>
      <c r="AA235" s="110"/>
      <c r="AC235" s="31"/>
      <c r="AD235" s="33"/>
      <c r="AF235" s="107"/>
      <c r="AG235" s="108"/>
      <c r="AI235" s="48"/>
      <c r="AJ235" s="113"/>
      <c r="AK235" s="113"/>
      <c r="AL235" s="114"/>
      <c r="AM235" s="115"/>
      <c r="AO235" s="34"/>
      <c r="AP235" s="39"/>
      <c r="AR235" s="48"/>
      <c r="AS235" s="113"/>
      <c r="AT235" s="113"/>
      <c r="AU235" s="114"/>
      <c r="AV235" s="115"/>
      <c r="AW235" s="34"/>
      <c r="AX235" s="34"/>
      <c r="AY235" s="39"/>
    </row>
    <row r="236" spans="1:51" x14ac:dyDescent="0.25">
      <c r="A236" s="67"/>
      <c r="C236" s="46"/>
      <c r="G236" s="6"/>
      <c r="K236" s="6"/>
      <c r="M236" s="47"/>
      <c r="O236" s="59"/>
      <c r="P236" s="58"/>
      <c r="Q236" s="60"/>
      <c r="R236" s="58"/>
      <c r="S236" s="58"/>
      <c r="T236" s="61"/>
      <c r="U236" s="63"/>
      <c r="V236" s="64"/>
      <c r="X236" s="111"/>
      <c r="Y236" s="112"/>
      <c r="Z236" s="109"/>
      <c r="AA236" s="110"/>
      <c r="AC236" s="31"/>
      <c r="AD236" s="33"/>
      <c r="AF236" s="107"/>
      <c r="AG236" s="108"/>
      <c r="AI236" s="48"/>
      <c r="AJ236" s="113"/>
      <c r="AK236" s="113"/>
      <c r="AL236" s="114"/>
      <c r="AM236" s="115"/>
      <c r="AO236" s="34"/>
      <c r="AP236" s="39"/>
      <c r="AR236" s="48"/>
      <c r="AS236" s="113"/>
      <c r="AT236" s="113"/>
      <c r="AU236" s="114"/>
      <c r="AV236" s="115"/>
      <c r="AW236" s="34"/>
      <c r="AX236" s="34"/>
      <c r="AY236" s="39"/>
    </row>
    <row r="237" spans="1:51" x14ac:dyDescent="0.25">
      <c r="A237" s="67"/>
      <c r="C237" s="46"/>
      <c r="G237" s="6"/>
      <c r="K237" s="6"/>
      <c r="M237" s="47"/>
      <c r="O237" s="59"/>
      <c r="P237" s="58"/>
      <c r="Q237" s="60"/>
      <c r="R237" s="58"/>
      <c r="S237" s="58"/>
      <c r="T237" s="61"/>
      <c r="U237" s="63"/>
      <c r="V237" s="64"/>
      <c r="X237" s="111"/>
      <c r="Y237" s="112"/>
      <c r="Z237" s="109"/>
      <c r="AA237" s="110"/>
      <c r="AC237" s="31"/>
      <c r="AD237" s="33"/>
      <c r="AF237" s="107"/>
      <c r="AG237" s="108"/>
      <c r="AI237" s="48"/>
      <c r="AJ237" s="113"/>
      <c r="AK237" s="113"/>
      <c r="AL237" s="114"/>
      <c r="AM237" s="115"/>
      <c r="AO237" s="34"/>
      <c r="AP237" s="39"/>
      <c r="AR237" s="48"/>
      <c r="AS237" s="113"/>
      <c r="AT237" s="113"/>
      <c r="AU237" s="114"/>
      <c r="AV237" s="115"/>
      <c r="AW237" s="34"/>
      <c r="AX237" s="34"/>
      <c r="AY237" s="39"/>
    </row>
    <row r="238" spans="1:51" x14ac:dyDescent="0.25">
      <c r="A238" s="67"/>
      <c r="C238" s="46"/>
      <c r="G238" s="6"/>
      <c r="K238" s="6"/>
      <c r="M238" s="47"/>
      <c r="O238" s="59"/>
      <c r="P238" s="58"/>
      <c r="Q238" s="60"/>
      <c r="R238" s="58"/>
      <c r="S238" s="58"/>
      <c r="T238" s="61"/>
      <c r="U238" s="63"/>
      <c r="V238" s="64"/>
      <c r="X238" s="111"/>
      <c r="Y238" s="112"/>
      <c r="Z238" s="109"/>
      <c r="AA238" s="110"/>
      <c r="AC238" s="31"/>
      <c r="AD238" s="33"/>
      <c r="AF238" s="107"/>
      <c r="AG238" s="108"/>
      <c r="AI238" s="48"/>
      <c r="AJ238" s="113"/>
      <c r="AK238" s="113"/>
      <c r="AL238" s="114"/>
      <c r="AM238" s="115"/>
      <c r="AO238" s="34"/>
      <c r="AP238" s="39"/>
      <c r="AR238" s="48"/>
      <c r="AS238" s="113"/>
      <c r="AT238" s="113"/>
      <c r="AU238" s="114"/>
      <c r="AV238" s="115"/>
      <c r="AW238" s="34"/>
      <c r="AX238" s="34"/>
      <c r="AY238" s="39"/>
    </row>
    <row r="239" spans="1:51" x14ac:dyDescent="0.25">
      <c r="A239" s="67"/>
      <c r="C239" s="46"/>
      <c r="G239" s="6"/>
      <c r="K239" s="6"/>
      <c r="M239" s="47"/>
      <c r="O239" s="59"/>
      <c r="P239" s="58"/>
      <c r="Q239" s="60"/>
      <c r="R239" s="58"/>
      <c r="S239" s="58"/>
      <c r="T239" s="61"/>
      <c r="U239" s="63"/>
      <c r="V239" s="64"/>
      <c r="X239" s="111"/>
      <c r="Y239" s="112"/>
      <c r="Z239" s="109"/>
      <c r="AA239" s="110"/>
      <c r="AC239" s="31"/>
      <c r="AD239" s="33"/>
      <c r="AF239" s="107"/>
      <c r="AG239" s="108"/>
      <c r="AI239" s="48"/>
      <c r="AJ239" s="113"/>
      <c r="AK239" s="113"/>
      <c r="AL239" s="114"/>
      <c r="AM239" s="115"/>
      <c r="AO239" s="34"/>
      <c r="AP239" s="39"/>
      <c r="AR239" s="48"/>
      <c r="AS239" s="113"/>
      <c r="AT239" s="113"/>
      <c r="AU239" s="114"/>
      <c r="AV239" s="115"/>
      <c r="AW239" s="34"/>
      <c r="AX239" s="34"/>
      <c r="AY239" s="39"/>
    </row>
    <row r="240" spans="1:51" x14ac:dyDescent="0.25">
      <c r="A240" s="67"/>
      <c r="C240" s="46"/>
      <c r="G240" s="6"/>
      <c r="K240" s="6"/>
      <c r="M240" s="47"/>
      <c r="O240" s="59"/>
      <c r="P240" s="58"/>
      <c r="Q240" s="60"/>
      <c r="R240" s="58"/>
      <c r="S240" s="58"/>
      <c r="T240" s="61"/>
      <c r="U240" s="63"/>
      <c r="V240" s="64"/>
      <c r="X240" s="111"/>
      <c r="Y240" s="112"/>
      <c r="Z240" s="109"/>
      <c r="AA240" s="110"/>
      <c r="AC240" s="31"/>
      <c r="AD240" s="33"/>
      <c r="AF240" s="107"/>
      <c r="AG240" s="108"/>
      <c r="AI240" s="48"/>
      <c r="AJ240" s="113"/>
      <c r="AK240" s="113"/>
      <c r="AL240" s="114"/>
      <c r="AM240" s="115"/>
      <c r="AO240" s="34"/>
      <c r="AP240" s="39"/>
      <c r="AR240" s="48"/>
      <c r="AS240" s="113"/>
      <c r="AT240" s="113"/>
      <c r="AU240" s="114"/>
      <c r="AV240" s="115"/>
      <c r="AW240" s="34"/>
      <c r="AX240" s="34"/>
      <c r="AY240" s="39"/>
    </row>
    <row r="241" spans="1:51" x14ac:dyDescent="0.25">
      <c r="A241" s="67"/>
      <c r="C241" s="46"/>
      <c r="G241" s="6"/>
      <c r="K241" s="6"/>
      <c r="M241" s="47"/>
      <c r="O241" s="59"/>
      <c r="P241" s="58"/>
      <c r="Q241" s="60"/>
      <c r="R241" s="58"/>
      <c r="S241" s="58"/>
      <c r="T241" s="61"/>
      <c r="U241" s="63"/>
      <c r="V241" s="64"/>
      <c r="X241" s="111"/>
      <c r="Y241" s="112"/>
      <c r="Z241" s="109"/>
      <c r="AA241" s="110"/>
      <c r="AC241" s="31"/>
      <c r="AD241" s="33"/>
      <c r="AF241" s="107"/>
      <c r="AG241" s="108"/>
      <c r="AI241" s="48"/>
      <c r="AJ241" s="113"/>
      <c r="AK241" s="113"/>
      <c r="AL241" s="114"/>
      <c r="AM241" s="115"/>
      <c r="AO241" s="34"/>
      <c r="AP241" s="39"/>
      <c r="AR241" s="48"/>
      <c r="AS241" s="113"/>
      <c r="AT241" s="113"/>
      <c r="AU241" s="114"/>
      <c r="AV241" s="115"/>
      <c r="AW241" s="34"/>
      <c r="AX241" s="34"/>
      <c r="AY241" s="39"/>
    </row>
    <row r="242" spans="1:51" x14ac:dyDescent="0.25">
      <c r="A242" s="67"/>
      <c r="C242" s="46"/>
      <c r="G242" s="6"/>
      <c r="K242" s="6"/>
      <c r="M242" s="47"/>
      <c r="O242" s="59"/>
      <c r="P242" s="58"/>
      <c r="Q242" s="60"/>
      <c r="R242" s="58"/>
      <c r="S242" s="58"/>
      <c r="T242" s="61"/>
      <c r="U242" s="63"/>
      <c r="V242" s="64"/>
      <c r="X242" s="111"/>
      <c r="Y242" s="112"/>
      <c r="Z242" s="109"/>
      <c r="AA242" s="110"/>
      <c r="AC242" s="31"/>
      <c r="AD242" s="33"/>
      <c r="AF242" s="107"/>
      <c r="AG242" s="108"/>
      <c r="AI242" s="48"/>
      <c r="AJ242" s="113"/>
      <c r="AK242" s="113"/>
      <c r="AL242" s="114"/>
      <c r="AM242" s="115"/>
      <c r="AO242" s="34"/>
      <c r="AP242" s="39"/>
      <c r="AR242" s="48"/>
      <c r="AS242" s="113"/>
      <c r="AT242" s="113"/>
      <c r="AU242" s="114"/>
      <c r="AV242" s="115"/>
      <c r="AW242" s="34"/>
      <c r="AX242" s="34"/>
      <c r="AY242" s="39"/>
    </row>
    <row r="243" spans="1:51" x14ac:dyDescent="0.25">
      <c r="A243" s="67"/>
      <c r="C243" s="46"/>
      <c r="G243" s="6"/>
      <c r="K243" s="6"/>
      <c r="M243" s="47"/>
      <c r="O243" s="59"/>
      <c r="P243" s="58"/>
      <c r="Q243" s="60"/>
      <c r="R243" s="58"/>
      <c r="S243" s="58"/>
      <c r="T243" s="61"/>
      <c r="U243" s="63"/>
      <c r="V243" s="64"/>
      <c r="X243" s="111"/>
      <c r="Y243" s="112"/>
      <c r="Z243" s="109"/>
      <c r="AA243" s="110"/>
      <c r="AC243" s="31"/>
      <c r="AD243" s="33"/>
      <c r="AF243" s="107"/>
      <c r="AG243" s="108"/>
      <c r="AI243" s="48"/>
      <c r="AJ243" s="113"/>
      <c r="AK243" s="113"/>
      <c r="AL243" s="114"/>
      <c r="AM243" s="115"/>
      <c r="AO243" s="34"/>
      <c r="AP243" s="39"/>
      <c r="AR243" s="48"/>
      <c r="AS243" s="113"/>
      <c r="AT243" s="113"/>
      <c r="AU243" s="114"/>
      <c r="AV243" s="115"/>
      <c r="AW243" s="34"/>
      <c r="AX243" s="34"/>
      <c r="AY243" s="39"/>
    </row>
    <row r="244" spans="1:51" ht="15.75" customHeight="1" x14ac:dyDescent="0.25">
      <c r="A244" s="67"/>
      <c r="C244" s="46"/>
      <c r="G244" s="6"/>
      <c r="K244" s="6"/>
      <c r="M244" s="47"/>
      <c r="O244" s="59"/>
      <c r="P244" s="58"/>
      <c r="Q244" s="60"/>
      <c r="R244" s="58"/>
      <c r="S244" s="58"/>
      <c r="T244" s="61"/>
      <c r="U244" s="63"/>
      <c r="V244" s="64"/>
      <c r="X244" s="111"/>
      <c r="Y244" s="112"/>
      <c r="Z244" s="109"/>
      <c r="AA244" s="110"/>
      <c r="AC244" s="31"/>
      <c r="AD244" s="33"/>
      <c r="AF244" s="107"/>
      <c r="AG244" s="108"/>
      <c r="AI244" s="48"/>
      <c r="AJ244" s="113"/>
      <c r="AK244" s="113"/>
      <c r="AL244" s="114"/>
      <c r="AM244" s="115"/>
      <c r="AO244" s="34"/>
      <c r="AP244" s="39"/>
      <c r="AR244" s="48"/>
      <c r="AS244" s="113"/>
      <c r="AT244" s="113"/>
      <c r="AU244" s="114"/>
      <c r="AV244" s="115"/>
      <c r="AW244" s="34"/>
      <c r="AX244" s="34"/>
      <c r="AY244" s="39"/>
    </row>
    <row r="245" spans="1:51" x14ac:dyDescent="0.25">
      <c r="A245" s="67"/>
      <c r="C245" s="46"/>
      <c r="G245" s="6"/>
      <c r="K245" s="6"/>
      <c r="M245" s="47"/>
      <c r="O245" s="59"/>
      <c r="P245" s="58"/>
      <c r="Q245" s="60"/>
      <c r="R245" s="58"/>
      <c r="S245" s="58"/>
      <c r="T245" s="61"/>
      <c r="U245" s="63"/>
      <c r="V245" s="64"/>
      <c r="X245" s="111"/>
      <c r="Y245" s="112"/>
      <c r="Z245" s="109"/>
      <c r="AA245" s="110"/>
      <c r="AC245" s="31"/>
      <c r="AD245" s="33"/>
      <c r="AF245" s="107"/>
      <c r="AG245" s="108"/>
      <c r="AI245" s="48"/>
      <c r="AJ245" s="113"/>
      <c r="AK245" s="113"/>
      <c r="AL245" s="114"/>
      <c r="AM245" s="115"/>
      <c r="AO245" s="34"/>
      <c r="AP245" s="39"/>
      <c r="AR245" s="48"/>
      <c r="AS245" s="113"/>
      <c r="AT245" s="113"/>
      <c r="AU245" s="114"/>
      <c r="AV245" s="115"/>
      <c r="AW245" s="34"/>
      <c r="AX245" s="34"/>
      <c r="AY245" s="39"/>
    </row>
    <row r="246" spans="1:51" ht="16.5" customHeight="1" x14ac:dyDescent="0.25">
      <c r="A246" s="67"/>
      <c r="C246" s="46"/>
      <c r="G246" s="6"/>
      <c r="K246" s="6"/>
      <c r="M246" s="47"/>
      <c r="O246" s="59"/>
      <c r="P246" s="58"/>
      <c r="Q246" s="60"/>
      <c r="R246" s="58"/>
      <c r="S246" s="58"/>
      <c r="T246" s="61"/>
      <c r="U246" s="63"/>
      <c r="V246" s="64"/>
      <c r="X246" s="111"/>
      <c r="Y246" s="112"/>
      <c r="Z246" s="109"/>
      <c r="AA246" s="110"/>
      <c r="AC246" s="31"/>
      <c r="AD246" s="33"/>
      <c r="AF246" s="107"/>
      <c r="AG246" s="108"/>
      <c r="AI246" s="48"/>
      <c r="AJ246" s="113"/>
      <c r="AK246" s="113"/>
      <c r="AL246" s="114"/>
      <c r="AM246" s="115"/>
      <c r="AO246" s="34"/>
      <c r="AP246" s="39"/>
      <c r="AR246" s="48"/>
      <c r="AS246" s="113"/>
      <c r="AT246" s="113"/>
      <c r="AU246" s="114"/>
      <c r="AV246" s="115"/>
      <c r="AW246" s="34"/>
      <c r="AX246" s="34"/>
      <c r="AY246" s="39"/>
    </row>
    <row r="247" spans="1:51" x14ac:dyDescent="0.25">
      <c r="A247" s="67"/>
      <c r="C247" s="46"/>
      <c r="G247" s="6"/>
      <c r="K247" s="6"/>
      <c r="M247" s="47"/>
      <c r="O247" s="59"/>
      <c r="P247" s="58"/>
      <c r="Q247" s="60"/>
      <c r="R247" s="58"/>
      <c r="S247" s="58"/>
      <c r="T247" s="61"/>
      <c r="U247" s="63"/>
      <c r="V247" s="64"/>
      <c r="X247" s="111"/>
      <c r="Y247" s="112"/>
      <c r="Z247" s="109"/>
      <c r="AA247" s="110"/>
      <c r="AC247" s="31"/>
      <c r="AD247" s="33"/>
      <c r="AF247" s="107"/>
      <c r="AG247" s="108"/>
      <c r="AI247" s="48"/>
      <c r="AJ247" s="113"/>
      <c r="AK247" s="113"/>
      <c r="AL247" s="114"/>
      <c r="AM247" s="115"/>
      <c r="AO247" s="34"/>
      <c r="AP247" s="39"/>
      <c r="AR247" s="48"/>
      <c r="AS247" s="113"/>
      <c r="AT247" s="113"/>
      <c r="AU247" s="114"/>
      <c r="AV247" s="115"/>
      <c r="AW247" s="34"/>
      <c r="AX247" s="34"/>
      <c r="AY247" s="39"/>
    </row>
    <row r="248" spans="1:51" x14ac:dyDescent="0.25">
      <c r="A248" s="67"/>
      <c r="C248" s="46"/>
      <c r="G248" s="6"/>
      <c r="K248" s="6"/>
      <c r="M248" s="47"/>
      <c r="O248" s="59"/>
      <c r="P248" s="58"/>
      <c r="Q248" s="60"/>
      <c r="R248" s="58"/>
      <c r="S248" s="58"/>
      <c r="T248" s="61"/>
      <c r="U248" s="63"/>
      <c r="V248" s="64"/>
      <c r="X248" s="111"/>
      <c r="Y248" s="112"/>
      <c r="Z248" s="109"/>
      <c r="AA248" s="110"/>
      <c r="AC248" s="31"/>
      <c r="AD248" s="33"/>
      <c r="AF248" s="107"/>
      <c r="AG248" s="108"/>
      <c r="AI248" s="48"/>
      <c r="AJ248" s="113"/>
      <c r="AK248" s="113"/>
      <c r="AL248" s="114"/>
      <c r="AM248" s="115"/>
      <c r="AO248" s="34"/>
      <c r="AP248" s="39"/>
      <c r="AR248" s="48"/>
      <c r="AS248" s="113"/>
      <c r="AT248" s="113"/>
      <c r="AU248" s="114"/>
      <c r="AV248" s="115"/>
      <c r="AW248" s="34"/>
      <c r="AX248" s="34"/>
      <c r="AY248" s="39"/>
    </row>
    <row r="249" spans="1:51" x14ac:dyDescent="0.25">
      <c r="A249" s="67"/>
      <c r="C249" s="46"/>
      <c r="G249" s="6"/>
      <c r="K249" s="6"/>
      <c r="M249" s="47"/>
      <c r="O249" s="59"/>
      <c r="P249" s="58"/>
      <c r="Q249" s="60"/>
      <c r="R249" s="58"/>
      <c r="S249" s="58"/>
      <c r="T249" s="61"/>
      <c r="U249" s="63"/>
      <c r="V249" s="64"/>
      <c r="X249" s="111"/>
      <c r="Y249" s="112"/>
      <c r="Z249" s="109"/>
      <c r="AA249" s="110"/>
      <c r="AC249" s="31"/>
      <c r="AD249" s="33"/>
      <c r="AF249" s="107"/>
      <c r="AG249" s="108"/>
      <c r="AI249" s="48"/>
      <c r="AJ249" s="113"/>
      <c r="AK249" s="113"/>
      <c r="AL249" s="114"/>
      <c r="AM249" s="115"/>
      <c r="AO249" s="34"/>
      <c r="AP249" s="39"/>
      <c r="AR249" s="48"/>
      <c r="AS249" s="113"/>
      <c r="AT249" s="113"/>
      <c r="AU249" s="114"/>
      <c r="AV249" s="115"/>
      <c r="AW249" s="34"/>
      <c r="AX249" s="34"/>
      <c r="AY249" s="39"/>
    </row>
    <row r="250" spans="1:51" x14ac:dyDescent="0.25">
      <c r="A250" s="67"/>
      <c r="C250" s="46"/>
      <c r="G250" s="6"/>
      <c r="K250" s="6"/>
      <c r="M250" s="47"/>
      <c r="O250" s="59"/>
      <c r="P250" s="58"/>
      <c r="Q250" s="60"/>
      <c r="R250" s="58"/>
      <c r="S250" s="58"/>
      <c r="T250" s="61"/>
      <c r="U250" s="63"/>
      <c r="V250" s="64"/>
      <c r="X250" s="111"/>
      <c r="Y250" s="112"/>
      <c r="Z250" s="109"/>
      <c r="AA250" s="110"/>
      <c r="AC250" s="31"/>
      <c r="AD250" s="33"/>
      <c r="AF250" s="107"/>
      <c r="AG250" s="108"/>
      <c r="AI250" s="48"/>
      <c r="AJ250" s="113"/>
      <c r="AK250" s="113"/>
      <c r="AL250" s="114"/>
      <c r="AM250" s="115"/>
      <c r="AO250" s="34"/>
      <c r="AP250" s="39"/>
      <c r="AR250" s="48"/>
      <c r="AS250" s="113"/>
      <c r="AT250" s="113"/>
      <c r="AU250" s="114"/>
      <c r="AV250" s="115"/>
      <c r="AW250" s="34"/>
      <c r="AX250" s="34"/>
      <c r="AY250" s="39"/>
    </row>
    <row r="251" spans="1:51" x14ac:dyDescent="0.25">
      <c r="A251" s="67"/>
      <c r="C251" s="46"/>
      <c r="G251" s="6"/>
      <c r="K251" s="6"/>
      <c r="M251" s="47"/>
      <c r="O251" s="59"/>
      <c r="P251" s="58"/>
      <c r="Q251" s="60"/>
      <c r="R251" s="58"/>
      <c r="S251" s="58"/>
      <c r="T251" s="61"/>
      <c r="U251" s="63"/>
      <c r="V251" s="64"/>
      <c r="X251" s="111"/>
      <c r="Y251" s="112"/>
      <c r="Z251" s="109"/>
      <c r="AA251" s="110"/>
      <c r="AC251" s="31"/>
      <c r="AD251" s="33"/>
      <c r="AF251" s="107"/>
      <c r="AG251" s="108"/>
      <c r="AI251" s="48"/>
      <c r="AJ251" s="113"/>
      <c r="AK251" s="113"/>
      <c r="AL251" s="114"/>
      <c r="AM251" s="115"/>
      <c r="AO251" s="34"/>
      <c r="AP251" s="39"/>
      <c r="AR251" s="48"/>
      <c r="AS251" s="113"/>
      <c r="AT251" s="113"/>
      <c r="AU251" s="114"/>
      <c r="AV251" s="115"/>
      <c r="AW251" s="34"/>
      <c r="AX251" s="34"/>
      <c r="AY251" s="39"/>
    </row>
    <row r="252" spans="1:51" x14ac:dyDescent="0.25">
      <c r="A252" s="67"/>
      <c r="C252" s="46"/>
      <c r="G252" s="6"/>
      <c r="K252" s="6"/>
      <c r="M252" s="47"/>
      <c r="O252" s="59"/>
      <c r="P252" s="58"/>
      <c r="Q252" s="60"/>
      <c r="R252" s="58"/>
      <c r="S252" s="58"/>
      <c r="T252" s="61"/>
      <c r="U252" s="63"/>
      <c r="V252" s="64"/>
      <c r="X252" s="111"/>
      <c r="Y252" s="112"/>
      <c r="Z252" s="109"/>
      <c r="AA252" s="110"/>
      <c r="AC252" s="31"/>
      <c r="AD252" s="33"/>
      <c r="AF252" s="107"/>
      <c r="AG252" s="108"/>
      <c r="AI252" s="48"/>
      <c r="AJ252" s="113"/>
      <c r="AK252" s="113"/>
      <c r="AL252" s="114"/>
      <c r="AM252" s="115"/>
      <c r="AO252" s="34"/>
      <c r="AP252" s="39"/>
      <c r="AR252" s="48"/>
      <c r="AS252" s="113"/>
      <c r="AT252" s="113"/>
      <c r="AU252" s="114"/>
      <c r="AV252" s="115"/>
      <c r="AW252" s="34"/>
      <c r="AX252" s="34"/>
      <c r="AY252" s="39"/>
    </row>
    <row r="253" spans="1:51" x14ac:dyDescent="0.25">
      <c r="A253" s="67"/>
      <c r="C253" s="46"/>
      <c r="G253" s="6"/>
      <c r="K253" s="6"/>
      <c r="M253" s="47"/>
      <c r="O253" s="59"/>
      <c r="P253" s="58"/>
      <c r="Q253" s="60"/>
      <c r="R253" s="58"/>
      <c r="S253" s="58"/>
      <c r="T253" s="61"/>
      <c r="U253" s="63"/>
      <c r="V253" s="64"/>
      <c r="X253" s="111"/>
      <c r="Y253" s="112"/>
      <c r="Z253" s="109"/>
      <c r="AA253" s="110"/>
      <c r="AC253" s="31"/>
      <c r="AD253" s="33"/>
      <c r="AF253" s="107"/>
      <c r="AG253" s="108"/>
      <c r="AI253" s="48"/>
      <c r="AJ253" s="113"/>
      <c r="AK253" s="113"/>
      <c r="AL253" s="114"/>
      <c r="AM253" s="115"/>
      <c r="AO253" s="34"/>
      <c r="AP253" s="39"/>
      <c r="AR253" s="48"/>
      <c r="AS253" s="113"/>
      <c r="AT253" s="113"/>
      <c r="AU253" s="114"/>
      <c r="AV253" s="115"/>
      <c r="AW253" s="34"/>
      <c r="AX253" s="34"/>
      <c r="AY253" s="39"/>
    </row>
    <row r="254" spans="1:51" x14ac:dyDescent="0.25">
      <c r="A254" s="67"/>
      <c r="C254" s="46"/>
      <c r="G254" s="6"/>
      <c r="K254" s="6"/>
      <c r="M254" s="47"/>
      <c r="O254" s="59"/>
      <c r="P254" s="58"/>
      <c r="Q254" s="60"/>
      <c r="R254" s="58"/>
      <c r="S254" s="58"/>
      <c r="T254" s="61"/>
      <c r="U254" s="63"/>
      <c r="V254" s="64"/>
      <c r="X254" s="111"/>
      <c r="Y254" s="112"/>
      <c r="Z254" s="109"/>
      <c r="AA254" s="110"/>
      <c r="AC254" s="31"/>
      <c r="AD254" s="33"/>
      <c r="AF254" s="107"/>
      <c r="AG254" s="108"/>
      <c r="AI254" s="48"/>
      <c r="AJ254" s="113"/>
      <c r="AK254" s="113"/>
      <c r="AL254" s="114"/>
      <c r="AM254" s="115"/>
      <c r="AO254" s="34"/>
      <c r="AP254" s="39"/>
      <c r="AR254" s="48"/>
      <c r="AS254" s="113"/>
      <c r="AT254" s="113"/>
      <c r="AU254" s="114"/>
      <c r="AV254" s="115"/>
      <c r="AW254" s="34"/>
      <c r="AX254" s="34"/>
      <c r="AY254" s="39"/>
    </row>
    <row r="255" spans="1:51" x14ac:dyDescent="0.25">
      <c r="A255" s="67"/>
      <c r="C255" s="46"/>
      <c r="G255" s="6"/>
      <c r="K255" s="6"/>
      <c r="M255" s="47"/>
      <c r="O255" s="59"/>
      <c r="P255" s="58"/>
      <c r="Q255" s="60"/>
      <c r="R255" s="58"/>
      <c r="S255" s="58"/>
      <c r="T255" s="61"/>
      <c r="U255" s="63"/>
      <c r="V255" s="64"/>
      <c r="X255" s="111"/>
      <c r="Y255" s="112"/>
      <c r="Z255" s="109"/>
      <c r="AA255" s="110"/>
      <c r="AC255" s="31"/>
      <c r="AD255" s="33"/>
      <c r="AF255" s="107"/>
      <c r="AG255" s="108"/>
      <c r="AI255" s="48"/>
      <c r="AJ255" s="113"/>
      <c r="AK255" s="113"/>
      <c r="AL255" s="114"/>
      <c r="AM255" s="115"/>
      <c r="AO255" s="34"/>
      <c r="AP255" s="39"/>
      <c r="AR255" s="48"/>
      <c r="AS255" s="113"/>
      <c r="AT255" s="113"/>
      <c r="AU255" s="114"/>
      <c r="AV255" s="115"/>
      <c r="AW255" s="34"/>
      <c r="AX255" s="34"/>
      <c r="AY255" s="39"/>
    </row>
    <row r="256" spans="1:51" x14ac:dyDescent="0.25">
      <c r="A256" s="67"/>
      <c r="C256" s="46"/>
      <c r="G256" s="6"/>
      <c r="K256" s="6"/>
      <c r="M256" s="47"/>
      <c r="O256" s="59"/>
      <c r="P256" s="58"/>
      <c r="Q256" s="60"/>
      <c r="R256" s="58"/>
      <c r="S256" s="58"/>
      <c r="T256" s="61"/>
      <c r="U256" s="63"/>
      <c r="V256" s="64"/>
      <c r="X256" s="111"/>
      <c r="Y256" s="112"/>
      <c r="Z256" s="109"/>
      <c r="AA256" s="110"/>
      <c r="AC256" s="31"/>
      <c r="AD256" s="33"/>
      <c r="AF256" s="107"/>
      <c r="AG256" s="108"/>
      <c r="AI256" s="48"/>
      <c r="AJ256" s="113"/>
      <c r="AK256" s="113"/>
      <c r="AL256" s="114"/>
      <c r="AM256" s="115"/>
      <c r="AO256" s="34"/>
      <c r="AP256" s="39"/>
      <c r="AR256" s="48"/>
      <c r="AS256" s="113"/>
      <c r="AT256" s="113"/>
      <c r="AU256" s="114"/>
      <c r="AV256" s="115"/>
      <c r="AW256" s="34"/>
      <c r="AX256" s="34"/>
      <c r="AY256" s="39"/>
    </row>
    <row r="257" spans="1:51" ht="15.75" customHeight="1" x14ac:dyDescent="0.25">
      <c r="A257" s="67"/>
      <c r="C257" s="46"/>
      <c r="G257" s="6"/>
      <c r="K257" s="6"/>
      <c r="M257" s="47"/>
      <c r="O257" s="59"/>
      <c r="P257" s="58"/>
      <c r="Q257" s="60"/>
      <c r="R257" s="58"/>
      <c r="S257" s="58"/>
      <c r="T257" s="61"/>
      <c r="U257" s="63"/>
      <c r="V257" s="64"/>
      <c r="X257" s="111"/>
      <c r="Y257" s="112"/>
      <c r="Z257" s="109"/>
      <c r="AA257" s="110"/>
      <c r="AC257" s="31"/>
      <c r="AD257" s="33"/>
      <c r="AF257" s="107"/>
      <c r="AG257" s="108"/>
      <c r="AI257" s="48"/>
      <c r="AJ257" s="113"/>
      <c r="AK257" s="113"/>
      <c r="AL257" s="114"/>
      <c r="AM257" s="115"/>
      <c r="AO257" s="34"/>
      <c r="AP257" s="39"/>
      <c r="AR257" s="48"/>
      <c r="AS257" s="113"/>
      <c r="AT257" s="113"/>
      <c r="AU257" s="114"/>
      <c r="AV257" s="115"/>
      <c r="AW257" s="34"/>
      <c r="AX257" s="34"/>
      <c r="AY257" s="39"/>
    </row>
    <row r="258" spans="1:51" x14ac:dyDescent="0.25">
      <c r="A258" s="67"/>
      <c r="C258" s="46"/>
      <c r="G258" s="6"/>
      <c r="K258" s="6"/>
      <c r="M258" s="47"/>
      <c r="O258" s="59"/>
      <c r="P258" s="58"/>
      <c r="Q258" s="60"/>
      <c r="R258" s="58"/>
      <c r="S258" s="58"/>
      <c r="T258" s="61"/>
      <c r="U258" s="63"/>
      <c r="V258" s="64"/>
      <c r="X258" s="111"/>
      <c r="Y258" s="112"/>
      <c r="Z258" s="109"/>
      <c r="AA258" s="110"/>
      <c r="AC258" s="31"/>
      <c r="AD258" s="33"/>
      <c r="AF258" s="107"/>
      <c r="AG258" s="108"/>
      <c r="AI258" s="48"/>
      <c r="AJ258" s="113"/>
      <c r="AK258" s="113"/>
      <c r="AL258" s="114"/>
      <c r="AM258" s="115"/>
      <c r="AO258" s="34"/>
      <c r="AP258" s="39"/>
      <c r="AR258" s="48"/>
      <c r="AS258" s="113"/>
      <c r="AT258" s="113"/>
      <c r="AU258" s="114"/>
      <c r="AV258" s="115"/>
      <c r="AW258" s="34"/>
      <c r="AX258" s="34"/>
      <c r="AY258" s="39"/>
    </row>
    <row r="259" spans="1:51" ht="16.5" customHeight="1" x14ac:dyDescent="0.25">
      <c r="A259" s="67"/>
      <c r="C259" s="46"/>
      <c r="G259" s="6"/>
      <c r="K259" s="6"/>
      <c r="M259" s="47"/>
      <c r="O259" s="59"/>
      <c r="P259" s="58"/>
      <c r="Q259" s="60"/>
      <c r="R259" s="58"/>
      <c r="S259" s="58"/>
      <c r="T259" s="61"/>
      <c r="U259" s="63"/>
      <c r="V259" s="64"/>
      <c r="X259" s="111"/>
      <c r="Y259" s="112"/>
      <c r="Z259" s="109"/>
      <c r="AA259" s="110"/>
      <c r="AC259" s="31"/>
      <c r="AD259" s="33"/>
      <c r="AF259" s="107"/>
      <c r="AG259" s="108"/>
      <c r="AI259" s="48"/>
      <c r="AJ259" s="113"/>
      <c r="AK259" s="113"/>
      <c r="AL259" s="114"/>
      <c r="AM259" s="115"/>
      <c r="AO259" s="34"/>
      <c r="AP259" s="39"/>
      <c r="AR259" s="48"/>
      <c r="AS259" s="113"/>
      <c r="AT259" s="113"/>
      <c r="AU259" s="114"/>
      <c r="AV259" s="115"/>
      <c r="AW259" s="34"/>
      <c r="AX259" s="34"/>
      <c r="AY259" s="39"/>
    </row>
    <row r="260" spans="1:51" x14ac:dyDescent="0.25">
      <c r="A260" s="67"/>
      <c r="C260" s="46"/>
      <c r="G260" s="6"/>
      <c r="K260" s="6"/>
      <c r="M260" s="47"/>
      <c r="O260" s="59"/>
      <c r="P260" s="58"/>
      <c r="Q260" s="60"/>
      <c r="R260" s="58"/>
      <c r="S260" s="58"/>
      <c r="T260" s="61"/>
      <c r="U260" s="63"/>
      <c r="V260" s="64"/>
      <c r="X260" s="111"/>
      <c r="Y260" s="112"/>
      <c r="Z260" s="109"/>
      <c r="AA260" s="110"/>
      <c r="AC260" s="31"/>
      <c r="AD260" s="33"/>
      <c r="AF260" s="107"/>
      <c r="AG260" s="108"/>
      <c r="AI260" s="48"/>
      <c r="AJ260" s="113"/>
      <c r="AK260" s="113"/>
      <c r="AL260" s="114"/>
      <c r="AM260" s="115"/>
      <c r="AO260" s="34"/>
      <c r="AP260" s="39"/>
      <c r="AR260" s="48"/>
      <c r="AS260" s="113"/>
      <c r="AT260" s="113"/>
      <c r="AU260" s="114"/>
      <c r="AV260" s="115"/>
      <c r="AW260" s="34"/>
      <c r="AX260" s="34"/>
      <c r="AY260" s="39"/>
    </row>
    <row r="261" spans="1:51" x14ac:dyDescent="0.25">
      <c r="A261" s="67"/>
      <c r="C261" s="46"/>
      <c r="G261" s="6"/>
      <c r="K261" s="6"/>
      <c r="M261" s="47"/>
      <c r="O261" s="59"/>
      <c r="P261" s="58"/>
      <c r="Q261" s="60"/>
      <c r="R261" s="58"/>
      <c r="S261" s="58"/>
      <c r="T261" s="61"/>
      <c r="U261" s="63"/>
      <c r="V261" s="64"/>
      <c r="X261" s="111"/>
      <c r="Y261" s="112"/>
      <c r="Z261" s="109"/>
      <c r="AA261" s="110"/>
      <c r="AC261" s="31"/>
      <c r="AD261" s="33"/>
      <c r="AF261" s="107"/>
      <c r="AG261" s="108"/>
      <c r="AI261" s="48"/>
      <c r="AJ261" s="113"/>
      <c r="AK261" s="113"/>
      <c r="AL261" s="114"/>
      <c r="AM261" s="115"/>
      <c r="AO261" s="34"/>
      <c r="AP261" s="39"/>
      <c r="AR261" s="48"/>
      <c r="AS261" s="113"/>
      <c r="AT261" s="113"/>
      <c r="AU261" s="114"/>
      <c r="AV261" s="115"/>
      <c r="AW261" s="34"/>
      <c r="AX261" s="34"/>
      <c r="AY261" s="39"/>
    </row>
    <row r="262" spans="1:51" x14ac:dyDescent="0.25">
      <c r="A262" s="67"/>
      <c r="C262" s="46"/>
      <c r="G262" s="6"/>
      <c r="K262" s="6"/>
      <c r="M262" s="47"/>
      <c r="O262" s="59"/>
      <c r="P262" s="58"/>
      <c r="Q262" s="60"/>
      <c r="R262" s="58"/>
      <c r="S262" s="58"/>
      <c r="T262" s="61"/>
      <c r="U262" s="63"/>
      <c r="V262" s="64"/>
      <c r="X262" s="111"/>
      <c r="Y262" s="112"/>
      <c r="Z262" s="109"/>
      <c r="AA262" s="110"/>
      <c r="AC262" s="31"/>
      <c r="AD262" s="33"/>
      <c r="AF262" s="107"/>
      <c r="AG262" s="108"/>
      <c r="AI262" s="48"/>
      <c r="AJ262" s="113"/>
      <c r="AK262" s="113"/>
      <c r="AL262" s="114"/>
      <c r="AM262" s="115"/>
      <c r="AO262" s="34"/>
      <c r="AP262" s="39"/>
      <c r="AR262" s="48"/>
      <c r="AS262" s="113"/>
      <c r="AT262" s="113"/>
      <c r="AU262" s="114"/>
      <c r="AV262" s="115"/>
      <c r="AW262" s="34"/>
      <c r="AX262" s="34"/>
      <c r="AY262" s="39"/>
    </row>
    <row r="263" spans="1:51" x14ac:dyDescent="0.25">
      <c r="A263" s="67"/>
      <c r="C263" s="46"/>
      <c r="G263" s="6"/>
      <c r="K263" s="6"/>
      <c r="M263" s="47"/>
      <c r="O263" s="59"/>
      <c r="P263" s="58"/>
      <c r="Q263" s="60"/>
      <c r="R263" s="58"/>
      <c r="S263" s="58"/>
      <c r="T263" s="61"/>
      <c r="U263" s="63"/>
      <c r="V263" s="64"/>
      <c r="X263" s="111"/>
      <c r="Y263" s="112"/>
      <c r="Z263" s="109"/>
      <c r="AA263" s="110"/>
      <c r="AC263" s="31"/>
      <c r="AD263" s="33"/>
      <c r="AF263" s="107"/>
      <c r="AG263" s="108"/>
      <c r="AI263" s="48"/>
      <c r="AJ263" s="113"/>
      <c r="AK263" s="113"/>
      <c r="AL263" s="114"/>
      <c r="AM263" s="115"/>
      <c r="AO263" s="34"/>
      <c r="AP263" s="39"/>
      <c r="AR263" s="48"/>
      <c r="AS263" s="113"/>
      <c r="AT263" s="113"/>
      <c r="AU263" s="114"/>
      <c r="AV263" s="115"/>
      <c r="AW263" s="34"/>
      <c r="AX263" s="34"/>
      <c r="AY263" s="39"/>
    </row>
    <row r="264" spans="1:51" x14ac:dyDescent="0.25">
      <c r="A264" s="67"/>
      <c r="C264" s="46"/>
      <c r="G264" s="6"/>
      <c r="K264" s="6"/>
      <c r="M264" s="47"/>
      <c r="O264" s="59"/>
      <c r="P264" s="58"/>
      <c r="Q264" s="60"/>
      <c r="R264" s="58"/>
      <c r="S264" s="58"/>
      <c r="T264" s="61"/>
      <c r="U264" s="63"/>
      <c r="V264" s="64"/>
      <c r="X264" s="111"/>
      <c r="Y264" s="112"/>
      <c r="Z264" s="109"/>
      <c r="AA264" s="110"/>
      <c r="AC264" s="31"/>
      <c r="AD264" s="33"/>
      <c r="AF264" s="107"/>
      <c r="AG264" s="108"/>
      <c r="AI264" s="48"/>
      <c r="AJ264" s="113"/>
      <c r="AK264" s="113"/>
      <c r="AL264" s="114"/>
      <c r="AM264" s="115"/>
      <c r="AO264" s="34"/>
      <c r="AP264" s="39"/>
      <c r="AR264" s="48"/>
      <c r="AS264" s="113"/>
      <c r="AT264" s="113"/>
      <c r="AU264" s="114"/>
      <c r="AV264" s="115"/>
      <c r="AW264" s="34"/>
      <c r="AX264" s="34"/>
      <c r="AY264" s="39"/>
    </row>
    <row r="265" spans="1:51" x14ac:dyDescent="0.25">
      <c r="A265" s="67"/>
      <c r="C265" s="46"/>
      <c r="G265" s="6"/>
      <c r="K265" s="6"/>
      <c r="M265" s="47"/>
      <c r="O265" s="59"/>
      <c r="P265" s="58"/>
      <c r="Q265" s="60"/>
      <c r="R265" s="58"/>
      <c r="S265" s="58"/>
      <c r="T265" s="61"/>
      <c r="U265" s="63"/>
      <c r="V265" s="64"/>
      <c r="X265" s="111"/>
      <c r="Y265" s="112"/>
      <c r="Z265" s="109"/>
      <c r="AA265" s="110"/>
      <c r="AC265" s="31"/>
      <c r="AD265" s="33"/>
      <c r="AF265" s="107"/>
      <c r="AG265" s="108"/>
      <c r="AI265" s="48"/>
      <c r="AJ265" s="113"/>
      <c r="AK265" s="113"/>
      <c r="AL265" s="114"/>
      <c r="AM265" s="115"/>
      <c r="AO265" s="34"/>
      <c r="AP265" s="39"/>
      <c r="AR265" s="48"/>
      <c r="AS265" s="113"/>
      <c r="AT265" s="113"/>
      <c r="AU265" s="114"/>
      <c r="AV265" s="115"/>
      <c r="AW265" s="34"/>
      <c r="AX265" s="34"/>
      <c r="AY265" s="39"/>
    </row>
    <row r="266" spans="1:51" x14ac:dyDescent="0.25">
      <c r="A266" s="67"/>
      <c r="C266" s="46"/>
      <c r="G266" s="6"/>
      <c r="K266" s="6"/>
      <c r="M266" s="47"/>
      <c r="O266" s="59"/>
      <c r="P266" s="58"/>
      <c r="Q266" s="60"/>
      <c r="R266" s="58"/>
      <c r="S266" s="58"/>
      <c r="T266" s="61"/>
      <c r="U266" s="63"/>
      <c r="V266" s="64"/>
      <c r="X266" s="111"/>
      <c r="Y266" s="112"/>
      <c r="Z266" s="109"/>
      <c r="AA266" s="110"/>
      <c r="AC266" s="31"/>
      <c r="AD266" s="33"/>
      <c r="AF266" s="107"/>
      <c r="AG266" s="108"/>
      <c r="AI266" s="48"/>
      <c r="AJ266" s="113"/>
      <c r="AK266" s="113"/>
      <c r="AL266" s="114"/>
      <c r="AM266" s="115"/>
      <c r="AO266" s="34"/>
      <c r="AP266" s="39"/>
      <c r="AR266" s="48"/>
      <c r="AS266" s="113"/>
      <c r="AT266" s="113"/>
      <c r="AU266" s="114"/>
      <c r="AV266" s="115"/>
      <c r="AW266" s="34"/>
      <c r="AX266" s="34"/>
      <c r="AY266" s="39"/>
    </row>
    <row r="267" spans="1:51" x14ac:dyDescent="0.25">
      <c r="A267" s="67"/>
      <c r="C267" s="46"/>
      <c r="G267" s="6"/>
      <c r="K267" s="6"/>
      <c r="M267" s="47"/>
      <c r="O267" s="59"/>
      <c r="P267" s="58"/>
      <c r="Q267" s="60"/>
      <c r="R267" s="58"/>
      <c r="S267" s="58"/>
      <c r="T267" s="61"/>
      <c r="U267" s="63"/>
      <c r="V267" s="64"/>
      <c r="X267" s="111"/>
      <c r="Y267" s="112"/>
      <c r="Z267" s="109"/>
      <c r="AA267" s="110"/>
      <c r="AC267" s="31"/>
      <c r="AD267" s="33"/>
      <c r="AF267" s="107"/>
      <c r="AG267" s="108"/>
      <c r="AI267" s="48"/>
      <c r="AJ267" s="113"/>
      <c r="AK267" s="113"/>
      <c r="AL267" s="114"/>
      <c r="AM267" s="115"/>
      <c r="AO267" s="34"/>
      <c r="AP267" s="39"/>
      <c r="AR267" s="48"/>
      <c r="AS267" s="113"/>
      <c r="AT267" s="113"/>
      <c r="AU267" s="114"/>
      <c r="AV267" s="115"/>
      <c r="AW267" s="34"/>
      <c r="AX267" s="34"/>
      <c r="AY267" s="39"/>
    </row>
    <row r="268" spans="1:51" x14ac:dyDescent="0.25">
      <c r="A268" s="67"/>
      <c r="C268" s="46"/>
      <c r="G268" s="6"/>
      <c r="K268" s="6"/>
      <c r="M268" s="47"/>
      <c r="O268" s="59"/>
      <c r="P268" s="58"/>
      <c r="Q268" s="60"/>
      <c r="R268" s="58"/>
      <c r="S268" s="58"/>
      <c r="T268" s="61"/>
      <c r="U268" s="63"/>
      <c r="V268" s="64"/>
      <c r="X268" s="111"/>
      <c r="Y268" s="112"/>
      <c r="Z268" s="109"/>
      <c r="AA268" s="110"/>
      <c r="AC268" s="31"/>
      <c r="AD268" s="33"/>
      <c r="AF268" s="107"/>
      <c r="AG268" s="108"/>
      <c r="AI268" s="48"/>
      <c r="AJ268" s="113"/>
      <c r="AK268" s="113"/>
      <c r="AL268" s="114"/>
      <c r="AM268" s="115"/>
      <c r="AO268" s="34"/>
      <c r="AP268" s="39"/>
      <c r="AR268" s="48"/>
      <c r="AS268" s="113"/>
      <c r="AT268" s="113"/>
      <c r="AU268" s="114"/>
      <c r="AV268" s="115"/>
      <c r="AW268" s="34"/>
      <c r="AX268" s="34"/>
      <c r="AY268" s="39"/>
    </row>
    <row r="269" spans="1:51" x14ac:dyDescent="0.25">
      <c r="A269" s="67"/>
      <c r="C269" s="46"/>
      <c r="G269" s="6"/>
      <c r="K269" s="6"/>
      <c r="M269" s="47"/>
      <c r="O269" s="59"/>
      <c r="P269" s="58"/>
      <c r="Q269" s="60"/>
      <c r="R269" s="58"/>
      <c r="S269" s="58"/>
      <c r="T269" s="61"/>
      <c r="U269" s="63"/>
      <c r="V269" s="64"/>
      <c r="X269" s="111"/>
      <c r="Y269" s="112"/>
      <c r="Z269" s="109"/>
      <c r="AA269" s="110"/>
      <c r="AC269" s="31"/>
      <c r="AD269" s="33"/>
      <c r="AF269" s="107"/>
      <c r="AG269" s="108"/>
      <c r="AI269" s="48"/>
      <c r="AJ269" s="113"/>
      <c r="AK269" s="113"/>
      <c r="AL269" s="114"/>
      <c r="AM269" s="115"/>
      <c r="AO269" s="34"/>
      <c r="AP269" s="39"/>
      <c r="AR269" s="48"/>
      <c r="AS269" s="113"/>
      <c r="AT269" s="113"/>
      <c r="AU269" s="114"/>
      <c r="AV269" s="115"/>
      <c r="AW269" s="34"/>
      <c r="AX269" s="34"/>
      <c r="AY269" s="39"/>
    </row>
    <row r="270" spans="1:51" ht="15.75" customHeight="1" x14ac:dyDescent="0.25">
      <c r="A270" s="67"/>
      <c r="C270" s="46"/>
      <c r="G270" s="6"/>
      <c r="K270" s="6"/>
      <c r="M270" s="47"/>
      <c r="O270" s="59"/>
      <c r="P270" s="58"/>
      <c r="Q270" s="60"/>
      <c r="R270" s="58"/>
      <c r="S270" s="58"/>
      <c r="T270" s="61"/>
      <c r="U270" s="63"/>
      <c r="V270" s="64"/>
      <c r="X270" s="111"/>
      <c r="Y270" s="112"/>
      <c r="Z270" s="109"/>
      <c r="AA270" s="110"/>
      <c r="AC270" s="31"/>
      <c r="AD270" s="33"/>
      <c r="AF270" s="107"/>
      <c r="AG270" s="108"/>
      <c r="AI270" s="48"/>
      <c r="AJ270" s="113"/>
      <c r="AK270" s="113"/>
      <c r="AL270" s="114"/>
      <c r="AM270" s="115"/>
      <c r="AO270" s="34"/>
      <c r="AP270" s="39"/>
      <c r="AR270" s="48"/>
      <c r="AS270" s="113"/>
      <c r="AT270" s="113"/>
      <c r="AU270" s="114"/>
      <c r="AV270" s="115"/>
      <c r="AW270" s="34"/>
      <c r="AX270" s="34"/>
      <c r="AY270" s="39"/>
    </row>
    <row r="271" spans="1:51" x14ac:dyDescent="0.25">
      <c r="A271" s="67"/>
      <c r="C271" s="46"/>
      <c r="G271" s="6"/>
      <c r="K271" s="6"/>
      <c r="M271" s="47"/>
      <c r="O271" s="59"/>
      <c r="P271" s="58"/>
      <c r="Q271" s="60"/>
      <c r="R271" s="58"/>
      <c r="S271" s="58"/>
      <c r="T271" s="61"/>
      <c r="U271" s="63"/>
      <c r="V271" s="64"/>
      <c r="X271" s="111"/>
      <c r="Y271" s="112"/>
      <c r="Z271" s="109"/>
      <c r="AA271" s="110"/>
      <c r="AC271" s="31"/>
      <c r="AD271" s="33"/>
      <c r="AF271" s="107"/>
      <c r="AG271" s="108"/>
      <c r="AI271" s="48"/>
      <c r="AJ271" s="113"/>
      <c r="AK271" s="113"/>
      <c r="AL271" s="114"/>
      <c r="AM271" s="115"/>
      <c r="AO271" s="34"/>
      <c r="AP271" s="39"/>
      <c r="AR271" s="48"/>
      <c r="AS271" s="113"/>
      <c r="AT271" s="113"/>
      <c r="AU271" s="114"/>
      <c r="AV271" s="115"/>
      <c r="AW271" s="34"/>
      <c r="AX271" s="34"/>
      <c r="AY271" s="39"/>
    </row>
    <row r="272" spans="1:51" ht="16.5" customHeight="1" x14ac:dyDescent="0.25">
      <c r="A272" s="67"/>
      <c r="C272" s="46"/>
      <c r="G272" s="6"/>
      <c r="K272" s="6"/>
      <c r="M272" s="47"/>
      <c r="O272" s="59"/>
      <c r="P272" s="58"/>
      <c r="Q272" s="60"/>
      <c r="R272" s="58"/>
      <c r="S272" s="58"/>
      <c r="T272" s="61"/>
      <c r="U272" s="63"/>
      <c r="V272" s="64"/>
      <c r="X272" s="111"/>
      <c r="Y272" s="112"/>
      <c r="Z272" s="109"/>
      <c r="AA272" s="110"/>
      <c r="AC272" s="31"/>
      <c r="AD272" s="33"/>
      <c r="AF272" s="107"/>
      <c r="AG272" s="108"/>
      <c r="AI272" s="48"/>
      <c r="AJ272" s="113"/>
      <c r="AK272" s="113"/>
      <c r="AL272" s="114"/>
      <c r="AM272" s="115"/>
      <c r="AO272" s="34"/>
      <c r="AP272" s="39"/>
      <c r="AR272" s="48"/>
      <c r="AS272" s="113"/>
      <c r="AT272" s="113"/>
      <c r="AU272" s="114"/>
      <c r="AV272" s="115"/>
      <c r="AW272" s="34"/>
      <c r="AX272" s="34"/>
      <c r="AY272" s="39"/>
    </row>
    <row r="273" spans="1:51" x14ac:dyDescent="0.25">
      <c r="A273" s="67"/>
      <c r="C273" s="46"/>
      <c r="G273" s="6"/>
      <c r="K273" s="6"/>
      <c r="M273" s="47"/>
      <c r="O273" s="59"/>
      <c r="P273" s="58"/>
      <c r="Q273" s="60"/>
      <c r="R273" s="58"/>
      <c r="S273" s="58"/>
      <c r="T273" s="61"/>
      <c r="U273" s="63"/>
      <c r="V273" s="64"/>
      <c r="X273" s="111"/>
      <c r="Y273" s="112"/>
      <c r="Z273" s="109"/>
      <c r="AA273" s="110"/>
      <c r="AC273" s="31"/>
      <c r="AD273" s="33"/>
      <c r="AF273" s="107"/>
      <c r="AG273" s="108"/>
      <c r="AI273" s="48"/>
      <c r="AJ273" s="113"/>
      <c r="AK273" s="113"/>
      <c r="AL273" s="114"/>
      <c r="AM273" s="115"/>
      <c r="AO273" s="34"/>
      <c r="AP273" s="39"/>
      <c r="AR273" s="48"/>
      <c r="AS273" s="113"/>
      <c r="AT273" s="113"/>
      <c r="AU273" s="114"/>
      <c r="AV273" s="115"/>
      <c r="AW273" s="34"/>
      <c r="AX273" s="34"/>
      <c r="AY273" s="39"/>
    </row>
    <row r="274" spans="1:51" x14ac:dyDescent="0.25">
      <c r="A274" s="67"/>
      <c r="C274" s="46"/>
      <c r="G274" s="6"/>
      <c r="K274" s="6"/>
      <c r="M274" s="47"/>
      <c r="O274" s="59"/>
      <c r="P274" s="58"/>
      <c r="Q274" s="60"/>
      <c r="R274" s="58"/>
      <c r="S274" s="58"/>
      <c r="T274" s="61"/>
      <c r="U274" s="63"/>
      <c r="V274" s="64"/>
      <c r="X274" s="111"/>
      <c r="Y274" s="112"/>
      <c r="Z274" s="109"/>
      <c r="AA274" s="110"/>
      <c r="AC274" s="31"/>
      <c r="AD274" s="33"/>
      <c r="AF274" s="107"/>
      <c r="AG274" s="108"/>
      <c r="AI274" s="48"/>
      <c r="AJ274" s="113"/>
      <c r="AK274" s="113"/>
      <c r="AL274" s="114"/>
      <c r="AM274" s="115"/>
      <c r="AO274" s="34"/>
      <c r="AP274" s="39"/>
      <c r="AR274" s="48"/>
      <c r="AS274" s="113"/>
      <c r="AT274" s="113"/>
      <c r="AU274" s="114"/>
      <c r="AV274" s="115"/>
      <c r="AW274" s="34"/>
      <c r="AX274" s="34"/>
      <c r="AY274" s="39"/>
    </row>
    <row r="275" spans="1:51" x14ac:dyDescent="0.25">
      <c r="A275" s="67"/>
      <c r="C275" s="46"/>
      <c r="G275" s="6"/>
      <c r="K275" s="6"/>
      <c r="M275" s="47"/>
      <c r="O275" s="59"/>
      <c r="P275" s="58"/>
      <c r="Q275" s="60"/>
      <c r="R275" s="58"/>
      <c r="S275" s="58"/>
      <c r="T275" s="61"/>
      <c r="U275" s="63"/>
      <c r="V275" s="64"/>
      <c r="X275" s="111"/>
      <c r="Y275" s="112"/>
      <c r="Z275" s="109"/>
      <c r="AA275" s="110"/>
      <c r="AC275" s="31"/>
      <c r="AD275" s="33"/>
      <c r="AF275" s="107"/>
      <c r="AG275" s="108"/>
      <c r="AI275" s="48"/>
      <c r="AJ275" s="113"/>
      <c r="AK275" s="113"/>
      <c r="AL275" s="114"/>
      <c r="AM275" s="115"/>
      <c r="AO275" s="34"/>
      <c r="AP275" s="39"/>
      <c r="AR275" s="48"/>
      <c r="AS275" s="113"/>
      <c r="AT275" s="113"/>
      <c r="AU275" s="114"/>
      <c r="AV275" s="115"/>
      <c r="AW275" s="34"/>
      <c r="AX275" s="34"/>
      <c r="AY275" s="39"/>
    </row>
    <row r="276" spans="1:51" x14ac:dyDescent="0.25">
      <c r="A276" s="67"/>
      <c r="C276" s="46"/>
      <c r="G276" s="6"/>
      <c r="K276" s="6"/>
      <c r="M276" s="47"/>
      <c r="O276" s="59"/>
      <c r="P276" s="58"/>
      <c r="Q276" s="60"/>
      <c r="R276" s="58"/>
      <c r="S276" s="58"/>
      <c r="T276" s="61"/>
      <c r="U276" s="63"/>
      <c r="V276" s="64"/>
      <c r="X276" s="111"/>
      <c r="Y276" s="112"/>
      <c r="Z276" s="109"/>
      <c r="AA276" s="110"/>
      <c r="AC276" s="31"/>
      <c r="AD276" s="33"/>
      <c r="AF276" s="107"/>
      <c r="AG276" s="108"/>
      <c r="AI276" s="48"/>
      <c r="AJ276" s="113"/>
      <c r="AK276" s="113"/>
      <c r="AL276" s="114"/>
      <c r="AM276" s="115"/>
      <c r="AO276" s="34"/>
      <c r="AP276" s="39"/>
      <c r="AR276" s="48"/>
      <c r="AS276" s="113"/>
      <c r="AT276" s="113"/>
      <c r="AU276" s="114"/>
      <c r="AV276" s="115"/>
      <c r="AW276" s="34"/>
      <c r="AX276" s="34"/>
      <c r="AY276" s="39"/>
    </row>
    <row r="277" spans="1:51" x14ac:dyDescent="0.25">
      <c r="A277" s="67"/>
      <c r="C277" s="46"/>
      <c r="G277" s="6"/>
      <c r="K277" s="6"/>
      <c r="M277" s="47"/>
      <c r="O277" s="59"/>
      <c r="P277" s="58"/>
      <c r="Q277" s="60"/>
      <c r="R277" s="58"/>
      <c r="S277" s="58"/>
      <c r="T277" s="61"/>
      <c r="U277" s="63"/>
      <c r="V277" s="64"/>
      <c r="X277" s="111"/>
      <c r="Y277" s="112"/>
      <c r="Z277" s="109"/>
      <c r="AA277" s="110"/>
      <c r="AC277" s="31"/>
      <c r="AD277" s="33"/>
      <c r="AF277" s="107"/>
      <c r="AG277" s="108"/>
      <c r="AI277" s="48"/>
      <c r="AJ277" s="113"/>
      <c r="AK277" s="113"/>
      <c r="AL277" s="114"/>
      <c r="AM277" s="115"/>
      <c r="AO277" s="34"/>
      <c r="AP277" s="39"/>
      <c r="AR277" s="48"/>
      <c r="AS277" s="113"/>
      <c r="AT277" s="113"/>
      <c r="AU277" s="114"/>
      <c r="AV277" s="115"/>
      <c r="AW277" s="34"/>
      <c r="AX277" s="34"/>
      <c r="AY277" s="39"/>
    </row>
    <row r="278" spans="1:51" x14ac:dyDescent="0.25">
      <c r="A278" s="67"/>
      <c r="C278" s="46"/>
      <c r="G278" s="6"/>
      <c r="K278" s="6"/>
      <c r="M278" s="47"/>
      <c r="O278" s="59"/>
      <c r="P278" s="58"/>
      <c r="Q278" s="60"/>
      <c r="R278" s="58"/>
      <c r="S278" s="58"/>
      <c r="T278" s="61"/>
      <c r="U278" s="63"/>
      <c r="V278" s="64"/>
      <c r="X278" s="111"/>
      <c r="Y278" s="112"/>
      <c r="Z278" s="109"/>
      <c r="AA278" s="110"/>
      <c r="AC278" s="31"/>
      <c r="AD278" s="33"/>
      <c r="AF278" s="107"/>
      <c r="AG278" s="108"/>
      <c r="AI278" s="48"/>
      <c r="AJ278" s="113"/>
      <c r="AK278" s="113"/>
      <c r="AL278" s="114"/>
      <c r="AM278" s="115"/>
      <c r="AO278" s="34"/>
      <c r="AP278" s="39"/>
      <c r="AR278" s="48"/>
      <c r="AS278" s="113"/>
      <c r="AT278" s="113"/>
      <c r="AU278" s="114"/>
      <c r="AV278" s="115"/>
      <c r="AW278" s="34"/>
      <c r="AX278" s="34"/>
      <c r="AY278" s="39"/>
    </row>
    <row r="279" spans="1:51" x14ac:dyDescent="0.25">
      <c r="A279" s="67"/>
      <c r="C279" s="46"/>
      <c r="G279" s="6"/>
      <c r="K279" s="6"/>
      <c r="M279" s="47"/>
      <c r="O279" s="59"/>
      <c r="P279" s="58"/>
      <c r="Q279" s="60"/>
      <c r="R279" s="58"/>
      <c r="S279" s="58"/>
      <c r="T279" s="61"/>
      <c r="U279" s="63"/>
      <c r="V279" s="64"/>
      <c r="X279" s="111"/>
      <c r="Y279" s="112"/>
      <c r="Z279" s="109"/>
      <c r="AA279" s="110"/>
      <c r="AC279" s="31"/>
      <c r="AD279" s="33"/>
      <c r="AF279" s="107"/>
      <c r="AG279" s="108"/>
      <c r="AI279" s="48"/>
      <c r="AJ279" s="113"/>
      <c r="AK279" s="113"/>
      <c r="AL279" s="114"/>
      <c r="AM279" s="115"/>
      <c r="AO279" s="34"/>
      <c r="AP279" s="39"/>
      <c r="AR279" s="48"/>
      <c r="AS279" s="113"/>
      <c r="AT279" s="113"/>
      <c r="AU279" s="114"/>
      <c r="AV279" s="115"/>
      <c r="AW279" s="34"/>
      <c r="AX279" s="34"/>
      <c r="AY279" s="39"/>
    </row>
    <row r="280" spans="1:51" x14ac:dyDescent="0.25">
      <c r="A280" s="67"/>
      <c r="C280" s="46"/>
      <c r="G280" s="6"/>
      <c r="K280" s="6"/>
      <c r="M280" s="47"/>
      <c r="O280" s="59"/>
      <c r="P280" s="58"/>
      <c r="Q280" s="60"/>
      <c r="R280" s="58"/>
      <c r="S280" s="58"/>
      <c r="T280" s="61"/>
      <c r="U280" s="63"/>
      <c r="V280" s="64"/>
      <c r="X280" s="111"/>
      <c r="Y280" s="112"/>
      <c r="Z280" s="109"/>
      <c r="AA280" s="110"/>
      <c r="AC280" s="31"/>
      <c r="AD280" s="33"/>
      <c r="AF280" s="107"/>
      <c r="AG280" s="108"/>
      <c r="AI280" s="48"/>
      <c r="AJ280" s="113"/>
      <c r="AK280" s="113"/>
      <c r="AL280" s="114"/>
      <c r="AM280" s="115"/>
      <c r="AO280" s="34"/>
      <c r="AP280" s="39"/>
      <c r="AR280" s="48"/>
      <c r="AS280" s="113"/>
      <c r="AT280" s="113"/>
      <c r="AU280" s="114"/>
      <c r="AV280" s="115"/>
      <c r="AW280" s="34"/>
      <c r="AX280" s="34"/>
      <c r="AY280" s="39"/>
    </row>
    <row r="281" spans="1:51" x14ac:dyDescent="0.25">
      <c r="A281" s="67"/>
      <c r="C281" s="46"/>
      <c r="G281" s="6"/>
      <c r="K281" s="6"/>
      <c r="M281" s="47"/>
      <c r="O281" s="59"/>
      <c r="P281" s="58"/>
      <c r="Q281" s="60"/>
      <c r="R281" s="58"/>
      <c r="S281" s="58"/>
      <c r="T281" s="61"/>
      <c r="U281" s="63"/>
      <c r="V281" s="64"/>
      <c r="X281" s="111"/>
      <c r="Y281" s="112"/>
      <c r="Z281" s="109"/>
      <c r="AA281" s="110"/>
      <c r="AC281" s="31"/>
      <c r="AD281" s="33"/>
      <c r="AF281" s="107"/>
      <c r="AG281" s="108"/>
      <c r="AI281" s="48"/>
      <c r="AJ281" s="113"/>
      <c r="AK281" s="113"/>
      <c r="AL281" s="114"/>
      <c r="AM281" s="115"/>
      <c r="AO281" s="34"/>
      <c r="AP281" s="39"/>
      <c r="AR281" s="48"/>
      <c r="AS281" s="113"/>
      <c r="AT281" s="113"/>
      <c r="AU281" s="114"/>
      <c r="AV281" s="115"/>
      <c r="AW281" s="34"/>
      <c r="AX281" s="34"/>
      <c r="AY281" s="39"/>
    </row>
    <row r="282" spans="1:51" x14ac:dyDescent="0.25">
      <c r="A282" s="67"/>
      <c r="C282" s="46"/>
      <c r="G282" s="6"/>
      <c r="K282" s="6"/>
      <c r="M282" s="47"/>
      <c r="O282" s="59"/>
      <c r="P282" s="58"/>
      <c r="Q282" s="60"/>
      <c r="R282" s="58"/>
      <c r="S282" s="58"/>
      <c r="T282" s="61"/>
      <c r="U282" s="63"/>
      <c r="V282" s="64"/>
      <c r="X282" s="111"/>
      <c r="Y282" s="112"/>
      <c r="Z282" s="109"/>
      <c r="AA282" s="110"/>
      <c r="AC282" s="31"/>
      <c r="AD282" s="33"/>
      <c r="AF282" s="107"/>
      <c r="AG282" s="108"/>
      <c r="AI282" s="48"/>
      <c r="AJ282" s="113"/>
      <c r="AK282" s="113"/>
      <c r="AL282" s="114"/>
      <c r="AM282" s="115"/>
      <c r="AO282" s="34"/>
      <c r="AP282" s="39"/>
      <c r="AR282" s="48"/>
      <c r="AS282" s="113"/>
      <c r="AT282" s="113"/>
      <c r="AU282" s="114"/>
      <c r="AV282" s="115"/>
      <c r="AW282" s="34"/>
      <c r="AX282" s="34"/>
      <c r="AY282" s="39"/>
    </row>
    <row r="283" spans="1:51" ht="15.75" customHeight="1" x14ac:dyDescent="0.25">
      <c r="A283" s="67"/>
      <c r="C283" s="46"/>
      <c r="G283" s="6"/>
      <c r="K283" s="6"/>
      <c r="M283" s="47"/>
      <c r="O283" s="59"/>
      <c r="P283" s="58"/>
      <c r="Q283" s="60"/>
      <c r="R283" s="58"/>
      <c r="S283" s="58"/>
      <c r="T283" s="61"/>
      <c r="U283" s="63"/>
      <c r="V283" s="64"/>
      <c r="X283" s="111"/>
      <c r="Y283" s="112"/>
      <c r="Z283" s="109"/>
      <c r="AA283" s="110"/>
      <c r="AC283" s="31"/>
      <c r="AD283" s="33"/>
      <c r="AF283" s="107"/>
      <c r="AG283" s="108"/>
      <c r="AI283" s="48"/>
      <c r="AJ283" s="113"/>
      <c r="AK283" s="113"/>
      <c r="AL283" s="114"/>
      <c r="AM283" s="115"/>
      <c r="AO283" s="34"/>
      <c r="AP283" s="39"/>
      <c r="AR283" s="48"/>
      <c r="AS283" s="113"/>
      <c r="AT283" s="113"/>
      <c r="AU283" s="114"/>
      <c r="AV283" s="115"/>
      <c r="AW283" s="34"/>
      <c r="AX283" s="34"/>
      <c r="AY283" s="39"/>
    </row>
    <row r="284" spans="1:51" x14ac:dyDescent="0.25">
      <c r="A284" s="67"/>
      <c r="C284" s="46"/>
      <c r="G284" s="6"/>
      <c r="K284" s="6"/>
      <c r="M284" s="47"/>
      <c r="O284" s="59"/>
      <c r="P284" s="58"/>
      <c r="Q284" s="60"/>
      <c r="R284" s="58"/>
      <c r="S284" s="58"/>
      <c r="T284" s="61"/>
      <c r="U284" s="63"/>
      <c r="V284" s="64"/>
      <c r="X284" s="111"/>
      <c r="Y284" s="112"/>
      <c r="Z284" s="109"/>
      <c r="AA284" s="110"/>
      <c r="AC284" s="31"/>
      <c r="AD284" s="33"/>
      <c r="AF284" s="107"/>
      <c r="AG284" s="108"/>
      <c r="AI284" s="48"/>
      <c r="AJ284" s="113"/>
      <c r="AK284" s="113"/>
      <c r="AL284" s="114"/>
      <c r="AM284" s="115"/>
      <c r="AO284" s="34"/>
      <c r="AP284" s="39"/>
      <c r="AR284" s="48"/>
      <c r="AS284" s="113"/>
      <c r="AT284" s="113"/>
      <c r="AU284" s="114"/>
      <c r="AV284" s="115"/>
      <c r="AW284" s="34"/>
      <c r="AX284" s="34"/>
      <c r="AY284" s="39"/>
    </row>
    <row r="285" spans="1:51" ht="16.5" customHeight="1" x14ac:dyDescent="0.25">
      <c r="A285" s="67"/>
      <c r="C285" s="46"/>
      <c r="G285" s="6"/>
      <c r="K285" s="6"/>
      <c r="M285" s="47"/>
      <c r="O285" s="59"/>
      <c r="P285" s="58"/>
      <c r="Q285" s="60"/>
      <c r="R285" s="58"/>
      <c r="S285" s="58"/>
      <c r="T285" s="61"/>
      <c r="U285" s="63"/>
      <c r="V285" s="64"/>
      <c r="X285" s="111"/>
      <c r="Y285" s="112"/>
      <c r="Z285" s="109"/>
      <c r="AA285" s="110"/>
      <c r="AC285" s="31"/>
      <c r="AD285" s="33"/>
      <c r="AF285" s="107"/>
      <c r="AG285" s="108"/>
      <c r="AI285" s="48"/>
      <c r="AJ285" s="113"/>
      <c r="AK285" s="113"/>
      <c r="AL285" s="114"/>
      <c r="AM285" s="115"/>
      <c r="AO285" s="34"/>
      <c r="AP285" s="39"/>
      <c r="AR285" s="48"/>
      <c r="AS285" s="113"/>
      <c r="AT285" s="113"/>
      <c r="AU285" s="114"/>
      <c r="AV285" s="115"/>
      <c r="AW285" s="34"/>
      <c r="AX285" s="34"/>
      <c r="AY285" s="39"/>
    </row>
    <row r="286" spans="1:51" x14ac:dyDescent="0.25">
      <c r="A286" s="67"/>
      <c r="C286" s="46"/>
      <c r="G286" s="6"/>
      <c r="K286" s="6"/>
      <c r="M286" s="47"/>
      <c r="O286" s="59"/>
      <c r="P286" s="58"/>
      <c r="Q286" s="60"/>
      <c r="R286" s="58"/>
      <c r="S286" s="58"/>
      <c r="T286" s="61"/>
      <c r="U286" s="63"/>
      <c r="V286" s="64"/>
      <c r="X286" s="111"/>
      <c r="Y286" s="112"/>
      <c r="Z286" s="109"/>
      <c r="AA286" s="110"/>
      <c r="AC286" s="31"/>
      <c r="AD286" s="33"/>
      <c r="AF286" s="107"/>
      <c r="AG286" s="108"/>
      <c r="AI286" s="48"/>
      <c r="AJ286" s="113"/>
      <c r="AK286" s="113"/>
      <c r="AL286" s="114"/>
      <c r="AM286" s="115"/>
      <c r="AO286" s="34"/>
      <c r="AP286" s="39"/>
      <c r="AR286" s="48"/>
      <c r="AS286" s="113"/>
      <c r="AT286" s="113"/>
      <c r="AU286" s="114"/>
      <c r="AV286" s="115"/>
      <c r="AW286" s="34"/>
      <c r="AX286" s="34"/>
      <c r="AY286" s="39"/>
    </row>
    <row r="287" spans="1:51" x14ac:dyDescent="0.25">
      <c r="A287" s="67"/>
      <c r="C287" s="46"/>
      <c r="G287" s="6"/>
      <c r="K287" s="6"/>
      <c r="M287" s="47"/>
      <c r="O287" s="59"/>
      <c r="P287" s="58"/>
      <c r="Q287" s="60"/>
      <c r="R287" s="58"/>
      <c r="S287" s="58"/>
      <c r="T287" s="61"/>
      <c r="U287" s="63"/>
      <c r="V287" s="64"/>
      <c r="X287" s="111"/>
      <c r="Y287" s="112"/>
      <c r="Z287" s="109"/>
      <c r="AA287" s="110"/>
      <c r="AC287" s="31"/>
      <c r="AD287" s="33"/>
      <c r="AF287" s="107"/>
      <c r="AG287" s="108"/>
      <c r="AI287" s="48"/>
      <c r="AJ287" s="113"/>
      <c r="AK287" s="113"/>
      <c r="AL287" s="114"/>
      <c r="AM287" s="115"/>
      <c r="AO287" s="34"/>
      <c r="AP287" s="39"/>
      <c r="AR287" s="48"/>
      <c r="AS287" s="113"/>
      <c r="AT287" s="113"/>
      <c r="AU287" s="114"/>
      <c r="AV287" s="115"/>
      <c r="AW287" s="34"/>
      <c r="AX287" s="34"/>
      <c r="AY287" s="39"/>
    </row>
    <row r="288" spans="1:51" x14ac:dyDescent="0.25">
      <c r="A288" s="67"/>
      <c r="C288" s="46"/>
      <c r="G288" s="6"/>
      <c r="K288" s="6"/>
      <c r="M288" s="47"/>
      <c r="O288" s="59"/>
      <c r="P288" s="58"/>
      <c r="Q288" s="60"/>
      <c r="R288" s="58"/>
      <c r="S288" s="58"/>
      <c r="T288" s="61"/>
      <c r="U288" s="63"/>
      <c r="V288" s="64"/>
      <c r="X288" s="111"/>
      <c r="Y288" s="112"/>
      <c r="Z288" s="109"/>
      <c r="AA288" s="110"/>
      <c r="AC288" s="31"/>
      <c r="AD288" s="33"/>
      <c r="AF288" s="107"/>
      <c r="AG288" s="108"/>
      <c r="AI288" s="48"/>
      <c r="AJ288" s="113"/>
      <c r="AK288" s="113"/>
      <c r="AL288" s="114"/>
      <c r="AM288" s="115"/>
      <c r="AO288" s="34"/>
      <c r="AP288" s="39"/>
      <c r="AR288" s="48"/>
      <c r="AS288" s="113"/>
      <c r="AT288" s="113"/>
      <c r="AU288" s="114"/>
      <c r="AV288" s="115"/>
      <c r="AW288" s="34"/>
      <c r="AX288" s="34"/>
      <c r="AY288" s="39"/>
    </row>
    <row r="289" spans="1:51" x14ac:dyDescent="0.25">
      <c r="A289" s="67"/>
      <c r="C289" s="46"/>
      <c r="G289" s="6"/>
      <c r="K289" s="6"/>
      <c r="M289" s="47"/>
      <c r="O289" s="59"/>
      <c r="P289" s="58"/>
      <c r="Q289" s="60"/>
      <c r="R289" s="58"/>
      <c r="S289" s="58"/>
      <c r="T289" s="61"/>
      <c r="U289" s="63"/>
      <c r="V289" s="64"/>
      <c r="X289" s="111"/>
      <c r="Y289" s="112"/>
      <c r="Z289" s="109"/>
      <c r="AA289" s="110"/>
      <c r="AC289" s="31"/>
      <c r="AD289" s="33"/>
      <c r="AF289" s="107"/>
      <c r="AG289" s="108"/>
      <c r="AI289" s="48"/>
      <c r="AJ289" s="113"/>
      <c r="AK289" s="113"/>
      <c r="AL289" s="114"/>
      <c r="AM289" s="115"/>
      <c r="AO289" s="34"/>
      <c r="AP289" s="39"/>
      <c r="AR289" s="48"/>
      <c r="AS289" s="113"/>
      <c r="AT289" s="113"/>
      <c r="AU289" s="114"/>
      <c r="AV289" s="115"/>
      <c r="AW289" s="34"/>
      <c r="AX289" s="34"/>
      <c r="AY289" s="39"/>
    </row>
    <row r="290" spans="1:51" x14ac:dyDescent="0.25">
      <c r="A290" s="67"/>
      <c r="C290" s="46"/>
      <c r="G290" s="6"/>
      <c r="K290" s="6"/>
      <c r="M290" s="47"/>
      <c r="O290" s="59"/>
      <c r="P290" s="58"/>
      <c r="Q290" s="60"/>
      <c r="R290" s="58"/>
      <c r="S290" s="58"/>
      <c r="T290" s="61"/>
      <c r="U290" s="63"/>
      <c r="V290" s="64"/>
      <c r="X290" s="111"/>
      <c r="Y290" s="112"/>
      <c r="Z290" s="109"/>
      <c r="AA290" s="110"/>
      <c r="AC290" s="31"/>
      <c r="AD290" s="33"/>
      <c r="AF290" s="107"/>
      <c r="AG290" s="108"/>
      <c r="AI290" s="48"/>
      <c r="AJ290" s="113"/>
      <c r="AK290" s="113"/>
      <c r="AL290" s="114"/>
      <c r="AM290" s="115"/>
      <c r="AO290" s="34"/>
      <c r="AP290" s="39"/>
      <c r="AR290" s="48"/>
      <c r="AS290" s="113"/>
      <c r="AT290" s="113"/>
      <c r="AU290" s="114"/>
      <c r="AV290" s="115"/>
      <c r="AW290" s="34"/>
      <c r="AX290" s="34"/>
      <c r="AY290" s="39"/>
    </row>
    <row r="291" spans="1:51" x14ac:dyDescent="0.25">
      <c r="A291" s="67"/>
      <c r="C291" s="46"/>
      <c r="G291" s="6"/>
      <c r="K291" s="6"/>
      <c r="M291" s="47"/>
      <c r="O291" s="59"/>
      <c r="P291" s="58"/>
      <c r="Q291" s="60"/>
      <c r="R291" s="58"/>
      <c r="S291" s="58"/>
      <c r="T291" s="61"/>
      <c r="U291" s="63"/>
      <c r="V291" s="64"/>
      <c r="X291" s="111"/>
      <c r="Y291" s="112"/>
      <c r="Z291" s="109"/>
      <c r="AA291" s="110"/>
      <c r="AC291" s="31"/>
      <c r="AD291" s="33"/>
      <c r="AF291" s="107"/>
      <c r="AG291" s="108"/>
      <c r="AI291" s="48"/>
      <c r="AJ291" s="113"/>
      <c r="AK291" s="113"/>
      <c r="AL291" s="114"/>
      <c r="AM291" s="115"/>
      <c r="AO291" s="34"/>
      <c r="AP291" s="39"/>
      <c r="AR291" s="48"/>
      <c r="AS291" s="113"/>
      <c r="AT291" s="113"/>
      <c r="AU291" s="114"/>
      <c r="AV291" s="115"/>
      <c r="AW291" s="34"/>
      <c r="AX291" s="34"/>
      <c r="AY291" s="39"/>
    </row>
    <row r="292" spans="1:51" x14ac:dyDescent="0.25">
      <c r="A292" s="67"/>
      <c r="C292" s="46"/>
      <c r="G292" s="6"/>
      <c r="K292" s="6"/>
      <c r="M292" s="47"/>
      <c r="O292" s="59"/>
      <c r="P292" s="58"/>
      <c r="Q292" s="60"/>
      <c r="R292" s="58"/>
      <c r="S292" s="58"/>
      <c r="T292" s="61"/>
      <c r="U292" s="63"/>
      <c r="V292" s="64"/>
      <c r="X292" s="111"/>
      <c r="Y292" s="112"/>
      <c r="Z292" s="109"/>
      <c r="AA292" s="110"/>
      <c r="AC292" s="31"/>
      <c r="AD292" s="33"/>
      <c r="AF292" s="107"/>
      <c r="AG292" s="108"/>
      <c r="AI292" s="48"/>
      <c r="AJ292" s="113"/>
      <c r="AK292" s="113"/>
      <c r="AL292" s="114"/>
      <c r="AM292" s="115"/>
      <c r="AO292" s="34"/>
      <c r="AP292" s="39"/>
      <c r="AR292" s="48"/>
      <c r="AS292" s="113"/>
      <c r="AT292" s="113"/>
      <c r="AU292" s="114"/>
      <c r="AV292" s="115"/>
      <c r="AW292" s="34"/>
      <c r="AX292" s="34"/>
      <c r="AY292" s="39"/>
    </row>
    <row r="293" spans="1:51" x14ac:dyDescent="0.25">
      <c r="A293" s="67"/>
      <c r="C293" s="46"/>
      <c r="G293" s="6"/>
      <c r="K293" s="6"/>
      <c r="M293" s="47"/>
      <c r="O293" s="59"/>
      <c r="P293" s="58"/>
      <c r="Q293" s="60"/>
      <c r="R293" s="58"/>
      <c r="S293" s="58"/>
      <c r="T293" s="61"/>
      <c r="U293" s="63"/>
      <c r="V293" s="64"/>
      <c r="X293" s="111"/>
      <c r="Y293" s="112"/>
      <c r="Z293" s="109"/>
      <c r="AA293" s="110"/>
      <c r="AC293" s="31"/>
      <c r="AD293" s="33"/>
      <c r="AF293" s="107"/>
      <c r="AG293" s="108"/>
      <c r="AI293" s="48"/>
      <c r="AJ293" s="113"/>
      <c r="AK293" s="113"/>
      <c r="AL293" s="114"/>
      <c r="AM293" s="115"/>
      <c r="AO293" s="34"/>
      <c r="AP293" s="39"/>
      <c r="AR293" s="48"/>
      <c r="AS293" s="113"/>
      <c r="AT293" s="113"/>
      <c r="AU293" s="114"/>
      <c r="AV293" s="115"/>
      <c r="AW293" s="34"/>
      <c r="AX293" s="34"/>
      <c r="AY293" s="39"/>
    </row>
    <row r="294" spans="1:51" x14ac:dyDescent="0.25">
      <c r="A294" s="67"/>
      <c r="C294" s="46"/>
      <c r="G294" s="6"/>
      <c r="K294" s="6"/>
      <c r="M294" s="47"/>
      <c r="O294" s="59"/>
      <c r="P294" s="58"/>
      <c r="Q294" s="60"/>
      <c r="R294" s="58"/>
      <c r="S294" s="58"/>
      <c r="T294" s="61"/>
      <c r="U294" s="63"/>
      <c r="V294" s="64"/>
      <c r="X294" s="111"/>
      <c r="Y294" s="112"/>
      <c r="Z294" s="109"/>
      <c r="AA294" s="110"/>
      <c r="AC294" s="31"/>
      <c r="AD294" s="33"/>
      <c r="AF294" s="107"/>
      <c r="AG294" s="108"/>
      <c r="AI294" s="48"/>
      <c r="AJ294" s="113"/>
      <c r="AK294" s="113"/>
      <c r="AL294" s="114"/>
      <c r="AM294" s="115"/>
      <c r="AO294" s="34"/>
      <c r="AP294" s="39"/>
      <c r="AR294" s="48"/>
      <c r="AS294" s="113"/>
      <c r="AT294" s="113"/>
      <c r="AU294" s="114"/>
      <c r="AV294" s="115"/>
      <c r="AW294" s="34"/>
      <c r="AX294" s="34"/>
      <c r="AY294" s="39"/>
    </row>
    <row r="295" spans="1:51" x14ac:dyDescent="0.25">
      <c r="A295" s="67"/>
      <c r="C295" s="46"/>
      <c r="G295" s="6"/>
      <c r="K295" s="6"/>
      <c r="M295" s="47"/>
      <c r="O295" s="59"/>
      <c r="P295" s="58"/>
      <c r="Q295" s="60"/>
      <c r="R295" s="58"/>
      <c r="S295" s="58"/>
      <c r="T295" s="61"/>
      <c r="U295" s="63"/>
      <c r="V295" s="64"/>
      <c r="X295" s="111"/>
      <c r="Y295" s="112"/>
      <c r="Z295" s="109"/>
      <c r="AA295" s="110"/>
      <c r="AC295" s="31"/>
      <c r="AD295" s="33"/>
      <c r="AF295" s="107"/>
      <c r="AG295" s="108"/>
      <c r="AI295" s="48"/>
      <c r="AJ295" s="113"/>
      <c r="AK295" s="113"/>
      <c r="AL295" s="114"/>
      <c r="AM295" s="115"/>
      <c r="AO295" s="34"/>
      <c r="AP295" s="39"/>
      <c r="AR295" s="48"/>
      <c r="AS295" s="113"/>
      <c r="AT295" s="113"/>
      <c r="AU295" s="114"/>
      <c r="AV295" s="115"/>
      <c r="AW295" s="34"/>
      <c r="AX295" s="34"/>
      <c r="AY295" s="39"/>
    </row>
    <row r="296" spans="1:51" ht="15.75" customHeight="1" x14ac:dyDescent="0.25">
      <c r="A296" s="67"/>
      <c r="C296" s="46"/>
      <c r="G296" s="6"/>
      <c r="K296" s="6"/>
      <c r="M296" s="47"/>
      <c r="O296" s="59"/>
      <c r="P296" s="58"/>
      <c r="Q296" s="60"/>
      <c r="R296" s="58"/>
      <c r="S296" s="58"/>
      <c r="T296" s="61"/>
      <c r="U296" s="63"/>
      <c r="V296" s="64"/>
      <c r="X296" s="111"/>
      <c r="Y296" s="112"/>
      <c r="Z296" s="109"/>
      <c r="AA296" s="110"/>
      <c r="AC296" s="31"/>
      <c r="AD296" s="33"/>
      <c r="AF296" s="107"/>
      <c r="AG296" s="108"/>
      <c r="AI296" s="48"/>
      <c r="AJ296" s="113"/>
      <c r="AK296" s="113"/>
      <c r="AL296" s="114"/>
      <c r="AM296" s="115"/>
      <c r="AO296" s="34"/>
      <c r="AP296" s="39"/>
      <c r="AR296" s="48"/>
      <c r="AS296" s="113"/>
      <c r="AT296" s="113"/>
      <c r="AU296" s="114"/>
      <c r="AV296" s="115"/>
      <c r="AW296" s="34"/>
      <c r="AX296" s="34"/>
      <c r="AY296" s="39"/>
    </row>
    <row r="297" spans="1:51" x14ac:dyDescent="0.25">
      <c r="A297" s="67"/>
      <c r="C297" s="46"/>
      <c r="G297" s="6"/>
      <c r="K297" s="6"/>
      <c r="M297" s="47"/>
      <c r="O297" s="59"/>
      <c r="P297" s="58"/>
      <c r="Q297" s="60"/>
      <c r="R297" s="58"/>
      <c r="S297" s="58"/>
      <c r="T297" s="61"/>
      <c r="U297" s="63"/>
      <c r="V297" s="64"/>
      <c r="X297" s="111"/>
      <c r="Y297" s="112"/>
      <c r="Z297" s="109"/>
      <c r="AA297" s="110"/>
      <c r="AC297" s="31"/>
      <c r="AD297" s="33"/>
      <c r="AF297" s="107"/>
      <c r="AG297" s="108"/>
      <c r="AI297" s="48"/>
      <c r="AJ297" s="113"/>
      <c r="AK297" s="113"/>
      <c r="AL297" s="114"/>
      <c r="AM297" s="115"/>
      <c r="AO297" s="34"/>
      <c r="AP297" s="39"/>
      <c r="AR297" s="48"/>
      <c r="AS297" s="113"/>
      <c r="AT297" s="113"/>
      <c r="AU297" s="114"/>
      <c r="AV297" s="115"/>
      <c r="AW297" s="34"/>
      <c r="AX297" s="34"/>
      <c r="AY297" s="39"/>
    </row>
    <row r="298" spans="1:51" ht="16.5" customHeight="1" x14ac:dyDescent="0.25">
      <c r="A298" s="67"/>
      <c r="C298" s="46"/>
      <c r="G298" s="6"/>
      <c r="K298" s="6"/>
      <c r="M298" s="47"/>
      <c r="O298" s="59"/>
      <c r="P298" s="58"/>
      <c r="Q298" s="60"/>
      <c r="R298" s="58"/>
      <c r="S298" s="58"/>
      <c r="T298" s="61"/>
      <c r="U298" s="63"/>
      <c r="V298" s="64"/>
      <c r="X298" s="111"/>
      <c r="Y298" s="112"/>
      <c r="Z298" s="109"/>
      <c r="AA298" s="110"/>
      <c r="AC298" s="31"/>
      <c r="AD298" s="33"/>
      <c r="AF298" s="107"/>
      <c r="AG298" s="108"/>
      <c r="AI298" s="48"/>
      <c r="AJ298" s="113"/>
      <c r="AK298" s="113"/>
      <c r="AL298" s="114"/>
      <c r="AM298" s="115"/>
      <c r="AO298" s="34"/>
      <c r="AP298" s="39"/>
      <c r="AR298" s="48"/>
      <c r="AS298" s="113"/>
      <c r="AT298" s="113"/>
      <c r="AU298" s="114"/>
      <c r="AV298" s="115"/>
      <c r="AW298" s="34"/>
      <c r="AX298" s="34"/>
      <c r="AY298" s="39"/>
    </row>
    <row r="299" spans="1:51" x14ac:dyDescent="0.25">
      <c r="A299" s="67"/>
      <c r="C299" s="46"/>
      <c r="G299" s="6"/>
      <c r="K299" s="6"/>
      <c r="M299" s="47"/>
      <c r="O299" s="59"/>
      <c r="P299" s="58"/>
      <c r="Q299" s="60"/>
      <c r="R299" s="58"/>
      <c r="S299" s="58"/>
      <c r="T299" s="61"/>
      <c r="U299" s="63"/>
      <c r="V299" s="64"/>
      <c r="X299" s="111"/>
      <c r="Y299" s="112"/>
      <c r="Z299" s="109"/>
      <c r="AA299" s="110"/>
      <c r="AC299" s="31"/>
      <c r="AD299" s="33"/>
      <c r="AF299" s="107"/>
      <c r="AG299" s="108"/>
      <c r="AI299" s="48"/>
      <c r="AJ299" s="113"/>
      <c r="AK299" s="113"/>
      <c r="AL299" s="114"/>
      <c r="AM299" s="115"/>
      <c r="AO299" s="34"/>
      <c r="AP299" s="39"/>
      <c r="AR299" s="48"/>
      <c r="AS299" s="113"/>
      <c r="AT299" s="113"/>
      <c r="AU299" s="114"/>
      <c r="AV299" s="115"/>
      <c r="AW299" s="34"/>
      <c r="AX299" s="34"/>
      <c r="AY299" s="39"/>
    </row>
    <row r="300" spans="1:51" x14ac:dyDescent="0.25">
      <c r="A300" s="67"/>
      <c r="C300" s="46"/>
      <c r="G300" s="6"/>
      <c r="K300" s="6"/>
      <c r="M300" s="47"/>
      <c r="O300" s="59"/>
      <c r="P300" s="58"/>
      <c r="Q300" s="60"/>
      <c r="R300" s="58"/>
      <c r="S300" s="58"/>
      <c r="T300" s="61"/>
      <c r="U300" s="63"/>
      <c r="V300" s="64"/>
      <c r="X300" s="111"/>
      <c r="Y300" s="112"/>
      <c r="Z300" s="109"/>
      <c r="AA300" s="110"/>
      <c r="AC300" s="31"/>
      <c r="AD300" s="33"/>
      <c r="AF300" s="107"/>
      <c r="AG300" s="108"/>
      <c r="AI300" s="48"/>
      <c r="AJ300" s="113"/>
      <c r="AK300" s="113"/>
      <c r="AL300" s="114"/>
      <c r="AM300" s="115"/>
      <c r="AO300" s="34"/>
      <c r="AP300" s="39"/>
      <c r="AR300" s="48"/>
      <c r="AS300" s="113"/>
      <c r="AT300" s="113"/>
      <c r="AU300" s="114"/>
      <c r="AV300" s="115"/>
      <c r="AW300" s="34"/>
      <c r="AX300" s="34"/>
      <c r="AY300" s="39"/>
    </row>
    <row r="301" spans="1:51" x14ac:dyDescent="0.25">
      <c r="A301" s="67"/>
      <c r="C301" s="46"/>
      <c r="G301" s="6"/>
      <c r="K301" s="6"/>
      <c r="M301" s="47"/>
      <c r="O301" s="59"/>
      <c r="P301" s="58"/>
      <c r="Q301" s="60"/>
      <c r="R301" s="58"/>
      <c r="S301" s="58"/>
      <c r="T301" s="61"/>
      <c r="U301" s="63"/>
      <c r="V301" s="64"/>
      <c r="X301" s="111"/>
      <c r="Y301" s="112"/>
      <c r="Z301" s="109"/>
      <c r="AA301" s="110"/>
      <c r="AC301" s="31"/>
      <c r="AD301" s="33"/>
      <c r="AF301" s="107"/>
      <c r="AG301" s="108"/>
      <c r="AI301" s="48"/>
      <c r="AJ301" s="113"/>
      <c r="AK301" s="113"/>
      <c r="AL301" s="114"/>
      <c r="AM301" s="115"/>
      <c r="AO301" s="34"/>
      <c r="AP301" s="39"/>
      <c r="AR301" s="48"/>
      <c r="AS301" s="113"/>
      <c r="AT301" s="113"/>
      <c r="AU301" s="114"/>
      <c r="AV301" s="115"/>
      <c r="AW301" s="34"/>
      <c r="AX301" s="34"/>
      <c r="AY301" s="39"/>
    </row>
    <row r="302" spans="1:51" x14ac:dyDescent="0.25">
      <c r="A302" s="67"/>
      <c r="C302" s="46"/>
      <c r="G302" s="6"/>
      <c r="K302" s="6"/>
      <c r="M302" s="47"/>
      <c r="O302" s="59"/>
      <c r="P302" s="58"/>
      <c r="Q302" s="60"/>
      <c r="R302" s="58"/>
      <c r="S302" s="58"/>
      <c r="T302" s="61"/>
      <c r="U302" s="63"/>
      <c r="V302" s="64"/>
      <c r="X302" s="111"/>
      <c r="Y302" s="112"/>
      <c r="Z302" s="109"/>
      <c r="AA302" s="110"/>
      <c r="AC302" s="31"/>
      <c r="AD302" s="33"/>
      <c r="AF302" s="107"/>
      <c r="AG302" s="108"/>
      <c r="AI302" s="48"/>
      <c r="AJ302" s="113"/>
      <c r="AK302" s="113"/>
      <c r="AL302" s="114"/>
      <c r="AM302" s="115"/>
      <c r="AO302" s="34"/>
      <c r="AP302" s="39"/>
      <c r="AR302" s="48"/>
      <c r="AS302" s="113"/>
      <c r="AT302" s="113"/>
      <c r="AU302" s="114"/>
      <c r="AV302" s="115"/>
      <c r="AW302" s="34"/>
      <c r="AX302" s="34"/>
      <c r="AY302" s="39"/>
    </row>
    <row r="303" spans="1:51" x14ac:dyDescent="0.25">
      <c r="A303" s="67"/>
      <c r="C303" s="46"/>
      <c r="G303" s="6"/>
      <c r="K303" s="6"/>
      <c r="M303" s="47"/>
      <c r="O303" s="59"/>
      <c r="P303" s="58"/>
      <c r="Q303" s="60"/>
      <c r="R303" s="58"/>
      <c r="S303" s="58"/>
      <c r="T303" s="61"/>
      <c r="U303" s="63"/>
      <c r="V303" s="64"/>
      <c r="X303" s="111"/>
      <c r="Y303" s="112"/>
      <c r="Z303" s="109"/>
      <c r="AA303" s="110"/>
      <c r="AC303" s="31"/>
      <c r="AD303" s="33"/>
      <c r="AF303" s="107"/>
      <c r="AG303" s="108"/>
      <c r="AI303" s="48"/>
      <c r="AJ303" s="113"/>
      <c r="AK303" s="113"/>
      <c r="AL303" s="114"/>
      <c r="AM303" s="115"/>
      <c r="AO303" s="34"/>
      <c r="AP303" s="39"/>
      <c r="AR303" s="48"/>
      <c r="AS303" s="113"/>
      <c r="AT303" s="113"/>
      <c r="AU303" s="114"/>
      <c r="AV303" s="115"/>
      <c r="AW303" s="34"/>
      <c r="AX303" s="34"/>
      <c r="AY303" s="39"/>
    </row>
    <row r="304" spans="1:51" x14ac:dyDescent="0.25">
      <c r="A304" s="67"/>
      <c r="C304" s="46"/>
      <c r="G304" s="6"/>
      <c r="K304" s="6"/>
      <c r="M304" s="47"/>
      <c r="O304" s="59"/>
      <c r="P304" s="58"/>
      <c r="Q304" s="60"/>
      <c r="R304" s="58"/>
      <c r="S304" s="58"/>
      <c r="T304" s="61"/>
      <c r="U304" s="63"/>
      <c r="V304" s="64"/>
      <c r="X304" s="111"/>
      <c r="Y304" s="112"/>
      <c r="Z304" s="109"/>
      <c r="AA304" s="110"/>
      <c r="AC304" s="31"/>
      <c r="AD304" s="33"/>
      <c r="AF304" s="107"/>
      <c r="AG304" s="108"/>
      <c r="AI304" s="48"/>
      <c r="AJ304" s="113"/>
      <c r="AK304" s="113"/>
      <c r="AL304" s="114"/>
      <c r="AM304" s="115"/>
      <c r="AO304" s="34"/>
      <c r="AP304" s="39"/>
      <c r="AR304" s="48"/>
      <c r="AS304" s="113"/>
      <c r="AT304" s="113"/>
      <c r="AU304" s="114"/>
      <c r="AV304" s="115"/>
      <c r="AW304" s="34"/>
      <c r="AX304" s="34"/>
      <c r="AY304" s="39"/>
    </row>
    <row r="305" spans="1:51" x14ac:dyDescent="0.25">
      <c r="A305" s="67"/>
      <c r="C305" s="46"/>
      <c r="G305" s="6"/>
      <c r="K305" s="6"/>
      <c r="M305" s="47"/>
      <c r="O305" s="59"/>
      <c r="P305" s="58"/>
      <c r="Q305" s="60"/>
      <c r="R305" s="58"/>
      <c r="S305" s="58"/>
      <c r="T305" s="61"/>
      <c r="U305" s="63"/>
      <c r="V305" s="64"/>
      <c r="X305" s="111"/>
      <c r="Y305" s="112"/>
      <c r="Z305" s="109"/>
      <c r="AA305" s="110"/>
      <c r="AC305" s="31"/>
      <c r="AD305" s="33"/>
      <c r="AF305" s="107"/>
      <c r="AG305" s="108"/>
      <c r="AI305" s="48"/>
      <c r="AJ305" s="113"/>
      <c r="AK305" s="113"/>
      <c r="AL305" s="114"/>
      <c r="AM305" s="115"/>
      <c r="AO305" s="34"/>
      <c r="AP305" s="39"/>
      <c r="AR305" s="48"/>
      <c r="AS305" s="113"/>
      <c r="AT305" s="113"/>
      <c r="AU305" s="114"/>
      <c r="AV305" s="115"/>
      <c r="AW305" s="34"/>
      <c r="AX305" s="34"/>
      <c r="AY305" s="39"/>
    </row>
  </sheetData>
  <mergeCells count="2007">
    <mergeCell ref="BB24:BB25"/>
    <mergeCell ref="BD23:BD25"/>
    <mergeCell ref="AS301:AT301"/>
    <mergeCell ref="AU301:AV301"/>
    <mergeCell ref="AS302:AT302"/>
    <mergeCell ref="AU302:AV302"/>
    <mergeCell ref="AS303:AT303"/>
    <mergeCell ref="AU303:AV303"/>
    <mergeCell ref="AS304:AT304"/>
    <mergeCell ref="AU304:AV304"/>
    <mergeCell ref="AS305:AT305"/>
    <mergeCell ref="AU305:AV305"/>
    <mergeCell ref="AS296:AT296"/>
    <mergeCell ref="AU296:AV296"/>
    <mergeCell ref="AS297:AT297"/>
    <mergeCell ref="AU297:AV297"/>
    <mergeCell ref="AS298:AT298"/>
    <mergeCell ref="AU298:AV298"/>
    <mergeCell ref="AS299:AT299"/>
    <mergeCell ref="AU299:AV299"/>
    <mergeCell ref="AS300:AT300"/>
    <mergeCell ref="AU300:AV300"/>
    <mergeCell ref="AS291:AT291"/>
    <mergeCell ref="AU291:AV291"/>
    <mergeCell ref="AS292:AT292"/>
    <mergeCell ref="AU292:AV292"/>
    <mergeCell ref="AS293:AT293"/>
    <mergeCell ref="AU293:AV293"/>
    <mergeCell ref="AS294:AT294"/>
    <mergeCell ref="AU294:AV294"/>
    <mergeCell ref="AS295:AT295"/>
    <mergeCell ref="AU295:AV295"/>
    <mergeCell ref="AS286:AT286"/>
    <mergeCell ref="AU286:AV286"/>
    <mergeCell ref="AS287:AT287"/>
    <mergeCell ref="AU287:AV287"/>
    <mergeCell ref="AS288:AT288"/>
    <mergeCell ref="AU288:AV288"/>
    <mergeCell ref="AS289:AT289"/>
    <mergeCell ref="AU289:AV289"/>
    <mergeCell ref="AS290:AT290"/>
    <mergeCell ref="AU290:AV290"/>
    <mergeCell ref="AS281:AT281"/>
    <mergeCell ref="AU281:AV281"/>
    <mergeCell ref="AS282:AT282"/>
    <mergeCell ref="AU282:AV282"/>
    <mergeCell ref="AS283:AT283"/>
    <mergeCell ref="AU283:AV283"/>
    <mergeCell ref="AS284:AT284"/>
    <mergeCell ref="AU284:AV284"/>
    <mergeCell ref="AS285:AT285"/>
    <mergeCell ref="AU285:AV285"/>
    <mergeCell ref="AS276:AT276"/>
    <mergeCell ref="AU276:AV276"/>
    <mergeCell ref="AS277:AT277"/>
    <mergeCell ref="AU277:AV277"/>
    <mergeCell ref="AS278:AT278"/>
    <mergeCell ref="AU278:AV278"/>
    <mergeCell ref="AS279:AT279"/>
    <mergeCell ref="AU279:AV279"/>
    <mergeCell ref="AS280:AT280"/>
    <mergeCell ref="AU280:AV280"/>
    <mergeCell ref="AS271:AT271"/>
    <mergeCell ref="AU271:AV271"/>
    <mergeCell ref="AS272:AT272"/>
    <mergeCell ref="AU272:AV272"/>
    <mergeCell ref="AS273:AT273"/>
    <mergeCell ref="AU273:AV273"/>
    <mergeCell ref="AS274:AT274"/>
    <mergeCell ref="AU274:AV274"/>
    <mergeCell ref="AS275:AT275"/>
    <mergeCell ref="AU275:AV275"/>
    <mergeCell ref="AS266:AT266"/>
    <mergeCell ref="AU266:AV266"/>
    <mergeCell ref="AS267:AT267"/>
    <mergeCell ref="AU267:AV267"/>
    <mergeCell ref="AS268:AT268"/>
    <mergeCell ref="AU268:AV268"/>
    <mergeCell ref="AS269:AT269"/>
    <mergeCell ref="AU269:AV269"/>
    <mergeCell ref="AS270:AT270"/>
    <mergeCell ref="AU270:AV270"/>
    <mergeCell ref="AS261:AT261"/>
    <mergeCell ref="AU261:AV261"/>
    <mergeCell ref="AS262:AT262"/>
    <mergeCell ref="AU262:AV262"/>
    <mergeCell ref="AS263:AT263"/>
    <mergeCell ref="AU263:AV263"/>
    <mergeCell ref="AS264:AT264"/>
    <mergeCell ref="AU264:AV264"/>
    <mergeCell ref="AS265:AT265"/>
    <mergeCell ref="AU265:AV265"/>
    <mergeCell ref="AS256:AT256"/>
    <mergeCell ref="AU256:AV256"/>
    <mergeCell ref="AS257:AT257"/>
    <mergeCell ref="AU257:AV257"/>
    <mergeCell ref="AS258:AT258"/>
    <mergeCell ref="AU258:AV258"/>
    <mergeCell ref="AS259:AT259"/>
    <mergeCell ref="AU259:AV259"/>
    <mergeCell ref="AS260:AT260"/>
    <mergeCell ref="AU260:AV260"/>
    <mergeCell ref="AS251:AT251"/>
    <mergeCell ref="AU251:AV251"/>
    <mergeCell ref="AS252:AT252"/>
    <mergeCell ref="AU252:AV252"/>
    <mergeCell ref="AS253:AT253"/>
    <mergeCell ref="AU253:AV253"/>
    <mergeCell ref="AS254:AT254"/>
    <mergeCell ref="AU254:AV254"/>
    <mergeCell ref="AS255:AT255"/>
    <mergeCell ref="AU255:AV255"/>
    <mergeCell ref="AS246:AT246"/>
    <mergeCell ref="AU246:AV246"/>
    <mergeCell ref="AS247:AT247"/>
    <mergeCell ref="AU247:AV247"/>
    <mergeCell ref="AS248:AT248"/>
    <mergeCell ref="AU248:AV248"/>
    <mergeCell ref="AS249:AT249"/>
    <mergeCell ref="AU249:AV249"/>
    <mergeCell ref="AS250:AT250"/>
    <mergeCell ref="AU250:AV250"/>
    <mergeCell ref="AS241:AT241"/>
    <mergeCell ref="AU241:AV241"/>
    <mergeCell ref="AS242:AT242"/>
    <mergeCell ref="AU242:AV242"/>
    <mergeCell ref="AS243:AT243"/>
    <mergeCell ref="AU243:AV243"/>
    <mergeCell ref="AS244:AT244"/>
    <mergeCell ref="AU244:AV244"/>
    <mergeCell ref="AS245:AT245"/>
    <mergeCell ref="AU245:AV245"/>
    <mergeCell ref="AS236:AT236"/>
    <mergeCell ref="AU236:AV236"/>
    <mergeCell ref="AS237:AT237"/>
    <mergeCell ref="AU237:AV237"/>
    <mergeCell ref="AS238:AT238"/>
    <mergeCell ref="AU238:AV238"/>
    <mergeCell ref="AS239:AT239"/>
    <mergeCell ref="AU239:AV239"/>
    <mergeCell ref="AS240:AT240"/>
    <mergeCell ref="AU240:AV240"/>
    <mergeCell ref="AS231:AT231"/>
    <mergeCell ref="AU231:AV231"/>
    <mergeCell ref="AS232:AT232"/>
    <mergeCell ref="AU232:AV232"/>
    <mergeCell ref="AS233:AT233"/>
    <mergeCell ref="AU233:AV233"/>
    <mergeCell ref="AS234:AT234"/>
    <mergeCell ref="AU234:AV234"/>
    <mergeCell ref="AS235:AT235"/>
    <mergeCell ref="AU235:AV235"/>
    <mergeCell ref="AS226:AT226"/>
    <mergeCell ref="AU226:AV226"/>
    <mergeCell ref="AS227:AT227"/>
    <mergeCell ref="AU227:AV227"/>
    <mergeCell ref="AS228:AT228"/>
    <mergeCell ref="AU228:AV228"/>
    <mergeCell ref="AS229:AT229"/>
    <mergeCell ref="AU229:AV229"/>
    <mergeCell ref="AS230:AT230"/>
    <mergeCell ref="AU230:AV230"/>
    <mergeCell ref="AS221:AT221"/>
    <mergeCell ref="AU221:AV221"/>
    <mergeCell ref="AS222:AT222"/>
    <mergeCell ref="AU222:AV222"/>
    <mergeCell ref="AS223:AT223"/>
    <mergeCell ref="AU223:AV223"/>
    <mergeCell ref="AS224:AT224"/>
    <mergeCell ref="AU224:AV224"/>
    <mergeCell ref="AS225:AT225"/>
    <mergeCell ref="AU225:AV225"/>
    <mergeCell ref="AS216:AT216"/>
    <mergeCell ref="AU216:AV216"/>
    <mergeCell ref="AS217:AT217"/>
    <mergeCell ref="AU217:AV217"/>
    <mergeCell ref="AS218:AT218"/>
    <mergeCell ref="AU218:AV218"/>
    <mergeCell ref="AS219:AT219"/>
    <mergeCell ref="AU219:AV219"/>
    <mergeCell ref="AS220:AT220"/>
    <mergeCell ref="AU220:AV220"/>
    <mergeCell ref="AS211:AT211"/>
    <mergeCell ref="AU211:AV211"/>
    <mergeCell ref="AS212:AT212"/>
    <mergeCell ref="AU212:AV212"/>
    <mergeCell ref="AS213:AT213"/>
    <mergeCell ref="AU213:AV213"/>
    <mergeCell ref="AS214:AT214"/>
    <mergeCell ref="AU214:AV214"/>
    <mergeCell ref="AS215:AT215"/>
    <mergeCell ref="AU215:AV215"/>
    <mergeCell ref="AS206:AT206"/>
    <mergeCell ref="AU206:AV206"/>
    <mergeCell ref="AS207:AT207"/>
    <mergeCell ref="AU207:AV207"/>
    <mergeCell ref="AS208:AT208"/>
    <mergeCell ref="AU208:AV208"/>
    <mergeCell ref="AS209:AT209"/>
    <mergeCell ref="AU209:AV209"/>
    <mergeCell ref="AS210:AT210"/>
    <mergeCell ref="AU210:AV210"/>
    <mergeCell ref="AS201:AT201"/>
    <mergeCell ref="AU201:AV201"/>
    <mergeCell ref="AS202:AT202"/>
    <mergeCell ref="AU202:AV202"/>
    <mergeCell ref="AS203:AT203"/>
    <mergeCell ref="AU203:AV203"/>
    <mergeCell ref="AS204:AT204"/>
    <mergeCell ref="AU204:AV204"/>
    <mergeCell ref="AS205:AT205"/>
    <mergeCell ref="AU205:AV205"/>
    <mergeCell ref="AS196:AT196"/>
    <mergeCell ref="AU196:AV196"/>
    <mergeCell ref="AS197:AT197"/>
    <mergeCell ref="AU197:AV197"/>
    <mergeCell ref="AS198:AT198"/>
    <mergeCell ref="AU198:AV198"/>
    <mergeCell ref="AS199:AT199"/>
    <mergeCell ref="AU199:AV199"/>
    <mergeCell ref="AS200:AT200"/>
    <mergeCell ref="AU200:AV200"/>
    <mergeCell ref="AS191:AT191"/>
    <mergeCell ref="AU191:AV191"/>
    <mergeCell ref="AS192:AT192"/>
    <mergeCell ref="AU192:AV192"/>
    <mergeCell ref="AS193:AT193"/>
    <mergeCell ref="AU193:AV193"/>
    <mergeCell ref="AS194:AT194"/>
    <mergeCell ref="AU194:AV194"/>
    <mergeCell ref="AS195:AT195"/>
    <mergeCell ref="AU195:AV195"/>
    <mergeCell ref="AS186:AT186"/>
    <mergeCell ref="AU186:AV186"/>
    <mergeCell ref="AS187:AT187"/>
    <mergeCell ref="AU187:AV187"/>
    <mergeCell ref="AS188:AT188"/>
    <mergeCell ref="AU188:AV188"/>
    <mergeCell ref="AS189:AT189"/>
    <mergeCell ref="AU189:AV189"/>
    <mergeCell ref="AS190:AT190"/>
    <mergeCell ref="AU190:AV190"/>
    <mergeCell ref="AS181:AT181"/>
    <mergeCell ref="AU181:AV181"/>
    <mergeCell ref="AS182:AT182"/>
    <mergeCell ref="AU182:AV182"/>
    <mergeCell ref="AS183:AT183"/>
    <mergeCell ref="AU183:AV183"/>
    <mergeCell ref="AS184:AT184"/>
    <mergeCell ref="AU184:AV184"/>
    <mergeCell ref="AS185:AT185"/>
    <mergeCell ref="AU185:AV185"/>
    <mergeCell ref="AS176:AT176"/>
    <mergeCell ref="AU176:AV176"/>
    <mergeCell ref="AS177:AT177"/>
    <mergeCell ref="AU177:AV177"/>
    <mergeCell ref="AS178:AT178"/>
    <mergeCell ref="AU178:AV178"/>
    <mergeCell ref="AS179:AT179"/>
    <mergeCell ref="AU179:AV179"/>
    <mergeCell ref="AS180:AT180"/>
    <mergeCell ref="AU180:AV180"/>
    <mergeCell ref="AS171:AT171"/>
    <mergeCell ref="AU171:AV171"/>
    <mergeCell ref="AS172:AT172"/>
    <mergeCell ref="AU172:AV172"/>
    <mergeCell ref="AS173:AT173"/>
    <mergeCell ref="AU173:AV173"/>
    <mergeCell ref="AS174:AT174"/>
    <mergeCell ref="AU174:AV174"/>
    <mergeCell ref="AS175:AT175"/>
    <mergeCell ref="AU175:AV175"/>
    <mergeCell ref="AS166:AT166"/>
    <mergeCell ref="AU166:AV166"/>
    <mergeCell ref="AS167:AT167"/>
    <mergeCell ref="AU167:AV167"/>
    <mergeCell ref="AS168:AT168"/>
    <mergeCell ref="AU168:AV168"/>
    <mergeCell ref="AS169:AT169"/>
    <mergeCell ref="AU169:AV169"/>
    <mergeCell ref="AS170:AT170"/>
    <mergeCell ref="AU170:AV170"/>
    <mergeCell ref="AS161:AT161"/>
    <mergeCell ref="AU161:AV161"/>
    <mergeCell ref="AS162:AT162"/>
    <mergeCell ref="AU162:AV162"/>
    <mergeCell ref="AS163:AT163"/>
    <mergeCell ref="AU163:AV163"/>
    <mergeCell ref="AS164:AT164"/>
    <mergeCell ref="AU164:AV164"/>
    <mergeCell ref="AS165:AT165"/>
    <mergeCell ref="AU165:AV165"/>
    <mergeCell ref="AS156:AT156"/>
    <mergeCell ref="AU156:AV156"/>
    <mergeCell ref="AS157:AT157"/>
    <mergeCell ref="AU157:AV157"/>
    <mergeCell ref="AS158:AT158"/>
    <mergeCell ref="AU158:AV158"/>
    <mergeCell ref="AS159:AT159"/>
    <mergeCell ref="AU159:AV159"/>
    <mergeCell ref="AS160:AT160"/>
    <mergeCell ref="AU160:AV160"/>
    <mergeCell ref="AS151:AT151"/>
    <mergeCell ref="AU151:AV151"/>
    <mergeCell ref="AS152:AT152"/>
    <mergeCell ref="AU152:AV152"/>
    <mergeCell ref="AS153:AT153"/>
    <mergeCell ref="AU153:AV153"/>
    <mergeCell ref="AS154:AT154"/>
    <mergeCell ref="AU154:AV154"/>
    <mergeCell ref="AS155:AT155"/>
    <mergeCell ref="AU155:AV155"/>
    <mergeCell ref="AS146:AT146"/>
    <mergeCell ref="AU146:AV146"/>
    <mergeCell ref="AS147:AT147"/>
    <mergeCell ref="AU147:AV147"/>
    <mergeCell ref="AS148:AT148"/>
    <mergeCell ref="AU148:AV148"/>
    <mergeCell ref="AS149:AT149"/>
    <mergeCell ref="AU149:AV149"/>
    <mergeCell ref="AS150:AT150"/>
    <mergeCell ref="AU150:AV150"/>
    <mergeCell ref="AS141:AT141"/>
    <mergeCell ref="AU141:AV141"/>
    <mergeCell ref="AS142:AT142"/>
    <mergeCell ref="AU142:AV142"/>
    <mergeCell ref="AS143:AT143"/>
    <mergeCell ref="AU143:AV143"/>
    <mergeCell ref="AS144:AT144"/>
    <mergeCell ref="AU144:AV144"/>
    <mergeCell ref="AS145:AT145"/>
    <mergeCell ref="AU145:AV145"/>
    <mergeCell ref="AS136:AT136"/>
    <mergeCell ref="AU136:AV136"/>
    <mergeCell ref="AS137:AT137"/>
    <mergeCell ref="AU137:AV137"/>
    <mergeCell ref="AS138:AT138"/>
    <mergeCell ref="AU138:AV138"/>
    <mergeCell ref="AS139:AT139"/>
    <mergeCell ref="AU139:AV139"/>
    <mergeCell ref="AS140:AT140"/>
    <mergeCell ref="AU140:AV140"/>
    <mergeCell ref="AS131:AT131"/>
    <mergeCell ref="AU131:AV131"/>
    <mergeCell ref="AS132:AT132"/>
    <mergeCell ref="AU132:AV132"/>
    <mergeCell ref="AS133:AT133"/>
    <mergeCell ref="AU133:AV133"/>
    <mergeCell ref="AS134:AT134"/>
    <mergeCell ref="AU134:AV134"/>
    <mergeCell ref="AS135:AT135"/>
    <mergeCell ref="AU135:AV135"/>
    <mergeCell ref="AS126:AT126"/>
    <mergeCell ref="AU126:AV126"/>
    <mergeCell ref="AS127:AT127"/>
    <mergeCell ref="AU127:AV127"/>
    <mergeCell ref="AS128:AT128"/>
    <mergeCell ref="AU128:AV128"/>
    <mergeCell ref="AS129:AT129"/>
    <mergeCell ref="AU129:AV129"/>
    <mergeCell ref="AS130:AT130"/>
    <mergeCell ref="AU130:AV130"/>
    <mergeCell ref="AS121:AT121"/>
    <mergeCell ref="AU121:AV121"/>
    <mergeCell ref="AS122:AT122"/>
    <mergeCell ref="AU122:AV122"/>
    <mergeCell ref="AS123:AT123"/>
    <mergeCell ref="AU123:AV123"/>
    <mergeCell ref="AS124:AT124"/>
    <mergeCell ref="AU124:AV124"/>
    <mergeCell ref="AS125:AT125"/>
    <mergeCell ref="AU125:AV125"/>
    <mergeCell ref="AS116:AT116"/>
    <mergeCell ref="AU116:AV116"/>
    <mergeCell ref="AS117:AT117"/>
    <mergeCell ref="AU117:AV117"/>
    <mergeCell ref="AS118:AT118"/>
    <mergeCell ref="AU118:AV118"/>
    <mergeCell ref="AS119:AT119"/>
    <mergeCell ref="AU119:AV119"/>
    <mergeCell ref="AS120:AT120"/>
    <mergeCell ref="AU120:AV120"/>
    <mergeCell ref="AS111:AT111"/>
    <mergeCell ref="AU111:AV111"/>
    <mergeCell ref="AS112:AT112"/>
    <mergeCell ref="AU112:AV112"/>
    <mergeCell ref="AS113:AT113"/>
    <mergeCell ref="AU113:AV113"/>
    <mergeCell ref="AS114:AT114"/>
    <mergeCell ref="AU114:AV114"/>
    <mergeCell ref="AS115:AT115"/>
    <mergeCell ref="AU115:AV115"/>
    <mergeCell ref="AS106:AT106"/>
    <mergeCell ref="AU106:AV106"/>
    <mergeCell ref="AS107:AT107"/>
    <mergeCell ref="AU107:AV107"/>
    <mergeCell ref="AS108:AT108"/>
    <mergeCell ref="AU108:AV108"/>
    <mergeCell ref="AS109:AT109"/>
    <mergeCell ref="AU109:AV109"/>
    <mergeCell ref="AS110:AT110"/>
    <mergeCell ref="AU110:AV110"/>
    <mergeCell ref="AS101:AT101"/>
    <mergeCell ref="AU101:AV101"/>
    <mergeCell ref="AS102:AT102"/>
    <mergeCell ref="AU102:AV102"/>
    <mergeCell ref="AS103:AT103"/>
    <mergeCell ref="AU103:AV103"/>
    <mergeCell ref="AS104:AT104"/>
    <mergeCell ref="AU104:AV104"/>
    <mergeCell ref="AS105:AT105"/>
    <mergeCell ref="AU105:AV105"/>
    <mergeCell ref="AS96:AT96"/>
    <mergeCell ref="AU96:AV96"/>
    <mergeCell ref="AS97:AT97"/>
    <mergeCell ref="AU97:AV97"/>
    <mergeCell ref="AS98:AT98"/>
    <mergeCell ref="AU98:AV98"/>
    <mergeCell ref="AS99:AT99"/>
    <mergeCell ref="AU99:AV99"/>
    <mergeCell ref="AS100:AT100"/>
    <mergeCell ref="AU100:AV100"/>
    <mergeCell ref="AS91:AT91"/>
    <mergeCell ref="AU91:AV91"/>
    <mergeCell ref="AS92:AT92"/>
    <mergeCell ref="AU92:AV92"/>
    <mergeCell ref="AS93:AT93"/>
    <mergeCell ref="AU93:AV93"/>
    <mergeCell ref="AS94:AT94"/>
    <mergeCell ref="AU94:AV94"/>
    <mergeCell ref="AS95:AT95"/>
    <mergeCell ref="AU95:AV95"/>
    <mergeCell ref="AS86:AT86"/>
    <mergeCell ref="AU86:AV86"/>
    <mergeCell ref="AS87:AT87"/>
    <mergeCell ref="AU87:AV87"/>
    <mergeCell ref="AS88:AT88"/>
    <mergeCell ref="AU88:AV88"/>
    <mergeCell ref="AS89:AT89"/>
    <mergeCell ref="AU89:AV89"/>
    <mergeCell ref="AS90:AT90"/>
    <mergeCell ref="AU90:AV90"/>
    <mergeCell ref="AS81:AT81"/>
    <mergeCell ref="AU81:AV81"/>
    <mergeCell ref="AS82:AT82"/>
    <mergeCell ref="AU82:AV82"/>
    <mergeCell ref="AS83:AT83"/>
    <mergeCell ref="AU83:AV83"/>
    <mergeCell ref="AS84:AT84"/>
    <mergeCell ref="AU84:AV84"/>
    <mergeCell ref="AS85:AT85"/>
    <mergeCell ref="AU85:AV85"/>
    <mergeCell ref="AS76:AT76"/>
    <mergeCell ref="AU76:AV76"/>
    <mergeCell ref="AS77:AT77"/>
    <mergeCell ref="AU77:AV77"/>
    <mergeCell ref="AS78:AT78"/>
    <mergeCell ref="AU78:AV78"/>
    <mergeCell ref="AS79:AT79"/>
    <mergeCell ref="AU79:AV79"/>
    <mergeCell ref="AS80:AT80"/>
    <mergeCell ref="AU80:AV80"/>
    <mergeCell ref="AS71:AT71"/>
    <mergeCell ref="AU71:AV71"/>
    <mergeCell ref="AS72:AT72"/>
    <mergeCell ref="AU72:AV72"/>
    <mergeCell ref="AS73:AT73"/>
    <mergeCell ref="AU73:AV73"/>
    <mergeCell ref="AS74:AT74"/>
    <mergeCell ref="AU74:AV74"/>
    <mergeCell ref="AS75:AT75"/>
    <mergeCell ref="AU75:AV75"/>
    <mergeCell ref="AS66:AT66"/>
    <mergeCell ref="AU66:AV66"/>
    <mergeCell ref="AS67:AT67"/>
    <mergeCell ref="AU67:AV67"/>
    <mergeCell ref="AS68:AT68"/>
    <mergeCell ref="AU68:AV68"/>
    <mergeCell ref="AS69:AT69"/>
    <mergeCell ref="AU69:AV69"/>
    <mergeCell ref="AS70:AT70"/>
    <mergeCell ref="AU70:AV70"/>
    <mergeCell ref="AS61:AT61"/>
    <mergeCell ref="AU61:AV61"/>
    <mergeCell ref="AS62:AT62"/>
    <mergeCell ref="AU62:AV62"/>
    <mergeCell ref="AS63:AT63"/>
    <mergeCell ref="AU63:AV63"/>
    <mergeCell ref="AS64:AT64"/>
    <mergeCell ref="AU64:AV64"/>
    <mergeCell ref="AS65:AT65"/>
    <mergeCell ref="AU65:AV65"/>
    <mergeCell ref="AS56:AT56"/>
    <mergeCell ref="AU56:AV56"/>
    <mergeCell ref="AS57:AT57"/>
    <mergeCell ref="AU57:AV57"/>
    <mergeCell ref="AS58:AT58"/>
    <mergeCell ref="AU58:AV58"/>
    <mergeCell ref="AS59:AT59"/>
    <mergeCell ref="AU59:AV59"/>
    <mergeCell ref="AS60:AT60"/>
    <mergeCell ref="AU60:AV60"/>
    <mergeCell ref="AS51:AT51"/>
    <mergeCell ref="AU51:AV51"/>
    <mergeCell ref="AS52:AT52"/>
    <mergeCell ref="AU52:AV52"/>
    <mergeCell ref="AS53:AT53"/>
    <mergeCell ref="AU53:AV53"/>
    <mergeCell ref="AS54:AT54"/>
    <mergeCell ref="AU54:AV54"/>
    <mergeCell ref="AS55:AT55"/>
    <mergeCell ref="AU55:AV55"/>
    <mergeCell ref="AS46:AT46"/>
    <mergeCell ref="AU46:AV46"/>
    <mergeCell ref="AS47:AT47"/>
    <mergeCell ref="AU47:AV47"/>
    <mergeCell ref="AS48:AT48"/>
    <mergeCell ref="AU48:AV48"/>
    <mergeCell ref="AS49:AT49"/>
    <mergeCell ref="AU49:AV49"/>
    <mergeCell ref="AS50:AT50"/>
    <mergeCell ref="AU50:AV50"/>
    <mergeCell ref="AS41:AT41"/>
    <mergeCell ref="AU41:AV41"/>
    <mergeCell ref="AS42:AT42"/>
    <mergeCell ref="AU42:AV42"/>
    <mergeCell ref="AS43:AT43"/>
    <mergeCell ref="AU43:AV43"/>
    <mergeCell ref="AS44:AT44"/>
    <mergeCell ref="AU44:AV44"/>
    <mergeCell ref="AS45:AT45"/>
    <mergeCell ref="AU45:AV45"/>
    <mergeCell ref="AS36:AT36"/>
    <mergeCell ref="AU36:AV36"/>
    <mergeCell ref="AS37:AT37"/>
    <mergeCell ref="AU37:AV37"/>
    <mergeCell ref="AS38:AT38"/>
    <mergeCell ref="AU38:AV38"/>
    <mergeCell ref="AS39:AT39"/>
    <mergeCell ref="AU39:AV39"/>
    <mergeCell ref="AS40:AT40"/>
    <mergeCell ref="AU40:AV40"/>
    <mergeCell ref="AJ301:AK301"/>
    <mergeCell ref="AL301:AM301"/>
    <mergeCell ref="AJ302:AK302"/>
    <mergeCell ref="AL302:AM302"/>
    <mergeCell ref="AJ303:AK303"/>
    <mergeCell ref="AL303:AM303"/>
    <mergeCell ref="AJ304:AK304"/>
    <mergeCell ref="AL304:AM304"/>
    <mergeCell ref="AJ286:AK286"/>
    <mergeCell ref="AL286:AM286"/>
    <mergeCell ref="AJ287:AK287"/>
    <mergeCell ref="AL287:AM287"/>
    <mergeCell ref="AJ288:AK288"/>
    <mergeCell ref="AL288:AM288"/>
    <mergeCell ref="AJ289:AK289"/>
    <mergeCell ref="AL289:AM289"/>
    <mergeCell ref="AJ290:AK290"/>
    <mergeCell ref="AL290:AM290"/>
    <mergeCell ref="AJ281:AK281"/>
    <mergeCell ref="AL281:AM281"/>
    <mergeCell ref="AJ282:AK282"/>
    <mergeCell ref="AL282:AM282"/>
    <mergeCell ref="AJ305:AK305"/>
    <mergeCell ref="AL305:AM305"/>
    <mergeCell ref="AJ296:AK296"/>
    <mergeCell ref="AL296:AM296"/>
    <mergeCell ref="AJ297:AK297"/>
    <mergeCell ref="AL297:AM297"/>
    <mergeCell ref="AJ298:AK298"/>
    <mergeCell ref="AL298:AM298"/>
    <mergeCell ref="AJ299:AK299"/>
    <mergeCell ref="AL299:AM299"/>
    <mergeCell ref="AJ300:AK300"/>
    <mergeCell ref="AL300:AM300"/>
    <mergeCell ref="AJ291:AK291"/>
    <mergeCell ref="AL291:AM291"/>
    <mergeCell ref="AJ292:AK292"/>
    <mergeCell ref="AL292:AM292"/>
    <mergeCell ref="AJ293:AK293"/>
    <mergeCell ref="AL293:AM293"/>
    <mergeCell ref="AJ294:AK294"/>
    <mergeCell ref="AL294:AM294"/>
    <mergeCell ref="AJ295:AK295"/>
    <mergeCell ref="AL295:AM295"/>
    <mergeCell ref="AJ283:AK283"/>
    <mergeCell ref="AL283:AM283"/>
    <mergeCell ref="AJ284:AK284"/>
    <mergeCell ref="AL284:AM284"/>
    <mergeCell ref="AJ285:AK285"/>
    <mergeCell ref="AL285:AM285"/>
    <mergeCell ref="AJ276:AK276"/>
    <mergeCell ref="AL276:AM276"/>
    <mergeCell ref="AJ277:AK277"/>
    <mergeCell ref="AL277:AM277"/>
    <mergeCell ref="AJ278:AK278"/>
    <mergeCell ref="AL278:AM278"/>
    <mergeCell ref="AJ279:AK279"/>
    <mergeCell ref="AL279:AM279"/>
    <mergeCell ref="AJ280:AK280"/>
    <mergeCell ref="AL280:AM280"/>
    <mergeCell ref="AJ271:AK271"/>
    <mergeCell ref="AL271:AM271"/>
    <mergeCell ref="AJ272:AK272"/>
    <mergeCell ref="AL272:AM272"/>
    <mergeCell ref="AJ273:AK273"/>
    <mergeCell ref="AL273:AM273"/>
    <mergeCell ref="AJ274:AK274"/>
    <mergeCell ref="AL274:AM274"/>
    <mergeCell ref="AJ275:AK275"/>
    <mergeCell ref="AL275:AM275"/>
    <mergeCell ref="AJ266:AK266"/>
    <mergeCell ref="AL266:AM266"/>
    <mergeCell ref="AJ267:AK267"/>
    <mergeCell ref="AL267:AM267"/>
    <mergeCell ref="AJ268:AK268"/>
    <mergeCell ref="AL268:AM268"/>
    <mergeCell ref="AJ269:AK269"/>
    <mergeCell ref="AL269:AM269"/>
    <mergeCell ref="AJ270:AK270"/>
    <mergeCell ref="AL270:AM270"/>
    <mergeCell ref="AJ261:AK261"/>
    <mergeCell ref="AL261:AM261"/>
    <mergeCell ref="AJ262:AK262"/>
    <mergeCell ref="AL262:AM262"/>
    <mergeCell ref="AJ263:AK263"/>
    <mergeCell ref="AL263:AM263"/>
    <mergeCell ref="AJ264:AK264"/>
    <mergeCell ref="AL264:AM264"/>
    <mergeCell ref="AJ265:AK265"/>
    <mergeCell ref="AL265:AM265"/>
    <mergeCell ref="AJ256:AK256"/>
    <mergeCell ref="AL256:AM256"/>
    <mergeCell ref="AJ257:AK257"/>
    <mergeCell ref="AL257:AM257"/>
    <mergeCell ref="AJ258:AK258"/>
    <mergeCell ref="AL258:AM258"/>
    <mergeCell ref="AJ259:AK259"/>
    <mergeCell ref="AL259:AM259"/>
    <mergeCell ref="AJ260:AK260"/>
    <mergeCell ref="AL260:AM260"/>
    <mergeCell ref="AJ251:AK251"/>
    <mergeCell ref="AL251:AM251"/>
    <mergeCell ref="AJ252:AK252"/>
    <mergeCell ref="AL252:AM252"/>
    <mergeCell ref="AJ253:AK253"/>
    <mergeCell ref="AL253:AM253"/>
    <mergeCell ref="AJ254:AK254"/>
    <mergeCell ref="AL254:AM254"/>
    <mergeCell ref="AJ255:AK255"/>
    <mergeCell ref="AL255:AM255"/>
    <mergeCell ref="AJ246:AK246"/>
    <mergeCell ref="AL246:AM246"/>
    <mergeCell ref="AJ247:AK247"/>
    <mergeCell ref="AL247:AM247"/>
    <mergeCell ref="AJ248:AK248"/>
    <mergeCell ref="AL248:AM248"/>
    <mergeCell ref="AJ249:AK249"/>
    <mergeCell ref="AL249:AM249"/>
    <mergeCell ref="AJ250:AK250"/>
    <mergeCell ref="AL250:AM250"/>
    <mergeCell ref="AJ241:AK241"/>
    <mergeCell ref="AL241:AM241"/>
    <mergeCell ref="AJ242:AK242"/>
    <mergeCell ref="AL242:AM242"/>
    <mergeCell ref="AJ243:AK243"/>
    <mergeCell ref="AL243:AM243"/>
    <mergeCell ref="AJ244:AK244"/>
    <mergeCell ref="AL244:AM244"/>
    <mergeCell ref="AJ245:AK245"/>
    <mergeCell ref="AL245:AM245"/>
    <mergeCell ref="AJ236:AK236"/>
    <mergeCell ref="AL236:AM236"/>
    <mergeCell ref="AJ237:AK237"/>
    <mergeCell ref="AL237:AM237"/>
    <mergeCell ref="AJ238:AK238"/>
    <mergeCell ref="AL238:AM238"/>
    <mergeCell ref="AJ239:AK239"/>
    <mergeCell ref="AL239:AM239"/>
    <mergeCell ref="AJ240:AK240"/>
    <mergeCell ref="AL240:AM240"/>
    <mergeCell ref="AJ231:AK231"/>
    <mergeCell ref="AL231:AM231"/>
    <mergeCell ref="AJ232:AK232"/>
    <mergeCell ref="AL232:AM232"/>
    <mergeCell ref="AJ233:AK233"/>
    <mergeCell ref="AL233:AM233"/>
    <mergeCell ref="AJ234:AK234"/>
    <mergeCell ref="AL234:AM234"/>
    <mergeCell ref="AJ235:AK235"/>
    <mergeCell ref="AL235:AM235"/>
    <mergeCell ref="AJ226:AK226"/>
    <mergeCell ref="AL226:AM226"/>
    <mergeCell ref="AJ227:AK227"/>
    <mergeCell ref="AL227:AM227"/>
    <mergeCell ref="AJ228:AK228"/>
    <mergeCell ref="AL228:AM228"/>
    <mergeCell ref="AJ229:AK229"/>
    <mergeCell ref="AL229:AM229"/>
    <mergeCell ref="AJ230:AK230"/>
    <mergeCell ref="AL230:AM230"/>
    <mergeCell ref="AJ221:AK221"/>
    <mergeCell ref="AL221:AM221"/>
    <mergeCell ref="AJ222:AK222"/>
    <mergeCell ref="AL222:AM222"/>
    <mergeCell ref="AJ223:AK223"/>
    <mergeCell ref="AL223:AM223"/>
    <mergeCell ref="AJ224:AK224"/>
    <mergeCell ref="AL224:AM224"/>
    <mergeCell ref="AJ225:AK225"/>
    <mergeCell ref="AL225:AM225"/>
    <mergeCell ref="AJ216:AK216"/>
    <mergeCell ref="AL216:AM216"/>
    <mergeCell ref="AJ217:AK217"/>
    <mergeCell ref="AL217:AM217"/>
    <mergeCell ref="AJ218:AK218"/>
    <mergeCell ref="AL218:AM218"/>
    <mergeCell ref="AJ219:AK219"/>
    <mergeCell ref="AL219:AM219"/>
    <mergeCell ref="AJ220:AK220"/>
    <mergeCell ref="AL220:AM220"/>
    <mergeCell ref="AJ211:AK211"/>
    <mergeCell ref="AL211:AM211"/>
    <mergeCell ref="AJ212:AK212"/>
    <mergeCell ref="AL212:AM212"/>
    <mergeCell ref="AJ213:AK213"/>
    <mergeCell ref="AL213:AM213"/>
    <mergeCell ref="AJ214:AK214"/>
    <mergeCell ref="AL214:AM214"/>
    <mergeCell ref="AJ215:AK215"/>
    <mergeCell ref="AL215:AM215"/>
    <mergeCell ref="AJ206:AK206"/>
    <mergeCell ref="AL206:AM206"/>
    <mergeCell ref="AJ207:AK207"/>
    <mergeCell ref="AL207:AM207"/>
    <mergeCell ref="AJ208:AK208"/>
    <mergeCell ref="AL208:AM208"/>
    <mergeCell ref="AJ209:AK209"/>
    <mergeCell ref="AL209:AM209"/>
    <mergeCell ref="AJ210:AK210"/>
    <mergeCell ref="AL210:AM210"/>
    <mergeCell ref="AJ201:AK201"/>
    <mergeCell ref="AL201:AM201"/>
    <mergeCell ref="AJ202:AK202"/>
    <mergeCell ref="AL202:AM202"/>
    <mergeCell ref="AJ203:AK203"/>
    <mergeCell ref="AL203:AM203"/>
    <mergeCell ref="AJ204:AK204"/>
    <mergeCell ref="AL204:AM204"/>
    <mergeCell ref="AJ205:AK205"/>
    <mergeCell ref="AL205:AM205"/>
    <mergeCell ref="AJ196:AK196"/>
    <mergeCell ref="AL196:AM196"/>
    <mergeCell ref="AJ197:AK197"/>
    <mergeCell ref="AL197:AM197"/>
    <mergeCell ref="AJ198:AK198"/>
    <mergeCell ref="AL198:AM198"/>
    <mergeCell ref="AJ199:AK199"/>
    <mergeCell ref="AL199:AM199"/>
    <mergeCell ref="AJ200:AK200"/>
    <mergeCell ref="AL200:AM200"/>
    <mergeCell ref="AJ191:AK191"/>
    <mergeCell ref="AL191:AM191"/>
    <mergeCell ref="AJ192:AK192"/>
    <mergeCell ref="AL192:AM192"/>
    <mergeCell ref="AJ193:AK193"/>
    <mergeCell ref="AL193:AM193"/>
    <mergeCell ref="AJ194:AK194"/>
    <mergeCell ref="AL194:AM194"/>
    <mergeCell ref="AJ195:AK195"/>
    <mergeCell ref="AL195:AM195"/>
    <mergeCell ref="AJ186:AK186"/>
    <mergeCell ref="AL186:AM186"/>
    <mergeCell ref="AJ187:AK187"/>
    <mergeCell ref="AL187:AM187"/>
    <mergeCell ref="AJ188:AK188"/>
    <mergeCell ref="AL188:AM188"/>
    <mergeCell ref="AJ189:AK189"/>
    <mergeCell ref="AL189:AM189"/>
    <mergeCell ref="AJ190:AK190"/>
    <mergeCell ref="AL190:AM190"/>
    <mergeCell ref="AJ181:AK181"/>
    <mergeCell ref="AL181:AM181"/>
    <mergeCell ref="AJ182:AK182"/>
    <mergeCell ref="AL182:AM182"/>
    <mergeCell ref="AJ183:AK183"/>
    <mergeCell ref="AL183:AM183"/>
    <mergeCell ref="AJ184:AK184"/>
    <mergeCell ref="AL184:AM184"/>
    <mergeCell ref="AJ185:AK185"/>
    <mergeCell ref="AL185:AM185"/>
    <mergeCell ref="AJ176:AK176"/>
    <mergeCell ref="AL176:AM176"/>
    <mergeCell ref="AJ177:AK177"/>
    <mergeCell ref="AL177:AM177"/>
    <mergeCell ref="AJ178:AK178"/>
    <mergeCell ref="AL178:AM178"/>
    <mergeCell ref="AJ179:AK179"/>
    <mergeCell ref="AL179:AM179"/>
    <mergeCell ref="AJ180:AK180"/>
    <mergeCell ref="AL180:AM180"/>
    <mergeCell ref="AJ171:AK171"/>
    <mergeCell ref="AL171:AM171"/>
    <mergeCell ref="AJ172:AK172"/>
    <mergeCell ref="AL172:AM172"/>
    <mergeCell ref="AJ173:AK173"/>
    <mergeCell ref="AL173:AM173"/>
    <mergeCell ref="AJ174:AK174"/>
    <mergeCell ref="AL174:AM174"/>
    <mergeCell ref="AJ175:AK175"/>
    <mergeCell ref="AL175:AM175"/>
    <mergeCell ref="AJ166:AK166"/>
    <mergeCell ref="AL166:AM166"/>
    <mergeCell ref="AJ167:AK167"/>
    <mergeCell ref="AL167:AM167"/>
    <mergeCell ref="AJ168:AK168"/>
    <mergeCell ref="AL168:AM168"/>
    <mergeCell ref="AJ169:AK169"/>
    <mergeCell ref="AL169:AM169"/>
    <mergeCell ref="AJ170:AK170"/>
    <mergeCell ref="AL170:AM170"/>
    <mergeCell ref="AJ161:AK161"/>
    <mergeCell ref="AL161:AM161"/>
    <mergeCell ref="AJ162:AK162"/>
    <mergeCell ref="AL162:AM162"/>
    <mergeCell ref="AJ163:AK163"/>
    <mergeCell ref="AL163:AM163"/>
    <mergeCell ref="AJ164:AK164"/>
    <mergeCell ref="AL164:AM164"/>
    <mergeCell ref="AJ165:AK165"/>
    <mergeCell ref="AL165:AM165"/>
    <mergeCell ref="AJ156:AK156"/>
    <mergeCell ref="AL156:AM156"/>
    <mergeCell ref="AJ157:AK157"/>
    <mergeCell ref="AL157:AM157"/>
    <mergeCell ref="AJ158:AK158"/>
    <mergeCell ref="AL158:AM158"/>
    <mergeCell ref="AJ159:AK159"/>
    <mergeCell ref="AL159:AM159"/>
    <mergeCell ref="AJ160:AK160"/>
    <mergeCell ref="AL160:AM160"/>
    <mergeCell ref="AJ151:AK151"/>
    <mergeCell ref="AL151:AM151"/>
    <mergeCell ref="AJ152:AK152"/>
    <mergeCell ref="AL152:AM152"/>
    <mergeCell ref="AJ153:AK153"/>
    <mergeCell ref="AL153:AM153"/>
    <mergeCell ref="AJ154:AK154"/>
    <mergeCell ref="AL154:AM154"/>
    <mergeCell ref="AJ155:AK155"/>
    <mergeCell ref="AL155:AM155"/>
    <mergeCell ref="AJ146:AK146"/>
    <mergeCell ref="AL146:AM146"/>
    <mergeCell ref="AJ147:AK147"/>
    <mergeCell ref="AL147:AM147"/>
    <mergeCell ref="AJ148:AK148"/>
    <mergeCell ref="AL148:AM148"/>
    <mergeCell ref="AJ149:AK149"/>
    <mergeCell ref="AL149:AM149"/>
    <mergeCell ref="AJ150:AK150"/>
    <mergeCell ref="AL150:AM150"/>
    <mergeCell ref="AJ141:AK141"/>
    <mergeCell ref="AL141:AM141"/>
    <mergeCell ref="AJ142:AK142"/>
    <mergeCell ref="AL142:AM142"/>
    <mergeCell ref="AJ143:AK143"/>
    <mergeCell ref="AL143:AM143"/>
    <mergeCell ref="AJ144:AK144"/>
    <mergeCell ref="AL144:AM144"/>
    <mergeCell ref="AJ145:AK145"/>
    <mergeCell ref="AL145:AM145"/>
    <mergeCell ref="AJ136:AK136"/>
    <mergeCell ref="AL136:AM136"/>
    <mergeCell ref="AJ137:AK137"/>
    <mergeCell ref="AL137:AM137"/>
    <mergeCell ref="AJ138:AK138"/>
    <mergeCell ref="AL138:AM138"/>
    <mergeCell ref="AJ139:AK139"/>
    <mergeCell ref="AL139:AM139"/>
    <mergeCell ref="AJ140:AK140"/>
    <mergeCell ref="AL140:AM140"/>
    <mergeCell ref="AJ131:AK131"/>
    <mergeCell ref="AL131:AM131"/>
    <mergeCell ref="AJ132:AK132"/>
    <mergeCell ref="AL132:AM132"/>
    <mergeCell ref="AJ133:AK133"/>
    <mergeCell ref="AL133:AM133"/>
    <mergeCell ref="AJ134:AK134"/>
    <mergeCell ref="AL134:AM134"/>
    <mergeCell ref="AJ135:AK135"/>
    <mergeCell ref="AL135:AM135"/>
    <mergeCell ref="AJ126:AK126"/>
    <mergeCell ref="AL126:AM126"/>
    <mergeCell ref="AJ127:AK127"/>
    <mergeCell ref="AL127:AM127"/>
    <mergeCell ref="AJ128:AK128"/>
    <mergeCell ref="AL128:AM128"/>
    <mergeCell ref="AJ129:AK129"/>
    <mergeCell ref="AL129:AM129"/>
    <mergeCell ref="AJ130:AK130"/>
    <mergeCell ref="AL130:AM130"/>
    <mergeCell ref="AJ121:AK121"/>
    <mergeCell ref="AL121:AM121"/>
    <mergeCell ref="AJ122:AK122"/>
    <mergeCell ref="AL122:AM122"/>
    <mergeCell ref="AJ123:AK123"/>
    <mergeCell ref="AL123:AM123"/>
    <mergeCell ref="AJ124:AK124"/>
    <mergeCell ref="AL124:AM124"/>
    <mergeCell ref="AJ125:AK125"/>
    <mergeCell ref="AL125:AM125"/>
    <mergeCell ref="AJ116:AK116"/>
    <mergeCell ref="AL116:AM116"/>
    <mergeCell ref="AJ117:AK117"/>
    <mergeCell ref="AL117:AM117"/>
    <mergeCell ref="AJ118:AK118"/>
    <mergeCell ref="AL118:AM118"/>
    <mergeCell ref="AJ119:AK119"/>
    <mergeCell ref="AL119:AM119"/>
    <mergeCell ref="AJ120:AK120"/>
    <mergeCell ref="AL120:AM120"/>
    <mergeCell ref="AJ111:AK111"/>
    <mergeCell ref="AL111:AM111"/>
    <mergeCell ref="AJ112:AK112"/>
    <mergeCell ref="AL112:AM112"/>
    <mergeCell ref="AJ113:AK113"/>
    <mergeCell ref="AL113:AM113"/>
    <mergeCell ref="AJ114:AK114"/>
    <mergeCell ref="AL114:AM114"/>
    <mergeCell ref="AJ115:AK115"/>
    <mergeCell ref="AL115:AM115"/>
    <mergeCell ref="AJ106:AK106"/>
    <mergeCell ref="AL106:AM106"/>
    <mergeCell ref="AJ107:AK107"/>
    <mergeCell ref="AL107:AM107"/>
    <mergeCell ref="AJ108:AK108"/>
    <mergeCell ref="AL108:AM108"/>
    <mergeCell ref="AJ109:AK109"/>
    <mergeCell ref="AL109:AM109"/>
    <mergeCell ref="AJ110:AK110"/>
    <mergeCell ref="AL110:AM110"/>
    <mergeCell ref="AJ101:AK101"/>
    <mergeCell ref="AL101:AM101"/>
    <mergeCell ref="AJ102:AK102"/>
    <mergeCell ref="AL102:AM102"/>
    <mergeCell ref="AJ103:AK103"/>
    <mergeCell ref="AL103:AM103"/>
    <mergeCell ref="AJ104:AK104"/>
    <mergeCell ref="AL104:AM104"/>
    <mergeCell ref="AJ105:AK105"/>
    <mergeCell ref="AL105:AM105"/>
    <mergeCell ref="AJ96:AK96"/>
    <mergeCell ref="AL96:AM96"/>
    <mergeCell ref="AJ97:AK97"/>
    <mergeCell ref="AL97:AM97"/>
    <mergeCell ref="AJ98:AK98"/>
    <mergeCell ref="AL98:AM98"/>
    <mergeCell ref="AJ99:AK99"/>
    <mergeCell ref="AL99:AM99"/>
    <mergeCell ref="AJ100:AK100"/>
    <mergeCell ref="AL100:AM100"/>
    <mergeCell ref="AJ91:AK91"/>
    <mergeCell ref="AL91:AM91"/>
    <mergeCell ref="AJ92:AK92"/>
    <mergeCell ref="AL92:AM92"/>
    <mergeCell ref="AJ93:AK93"/>
    <mergeCell ref="AL93:AM93"/>
    <mergeCell ref="AJ94:AK94"/>
    <mergeCell ref="AL94:AM94"/>
    <mergeCell ref="AJ95:AK95"/>
    <mergeCell ref="AL95:AM95"/>
    <mergeCell ref="AJ86:AK86"/>
    <mergeCell ref="AL86:AM86"/>
    <mergeCell ref="AJ87:AK87"/>
    <mergeCell ref="AL87:AM87"/>
    <mergeCell ref="AJ88:AK88"/>
    <mergeCell ref="AL88:AM88"/>
    <mergeCell ref="AJ89:AK89"/>
    <mergeCell ref="AL89:AM89"/>
    <mergeCell ref="AJ90:AK90"/>
    <mergeCell ref="AL90:AM90"/>
    <mergeCell ref="AJ81:AK81"/>
    <mergeCell ref="AL81:AM81"/>
    <mergeCell ref="AJ82:AK82"/>
    <mergeCell ref="AL82:AM82"/>
    <mergeCell ref="AJ83:AK83"/>
    <mergeCell ref="AL83:AM83"/>
    <mergeCell ref="AJ84:AK84"/>
    <mergeCell ref="AL84:AM84"/>
    <mergeCell ref="AJ85:AK85"/>
    <mergeCell ref="AL85:AM85"/>
    <mergeCell ref="AJ76:AK76"/>
    <mergeCell ref="AL76:AM76"/>
    <mergeCell ref="AJ77:AK77"/>
    <mergeCell ref="AL77:AM77"/>
    <mergeCell ref="AJ78:AK78"/>
    <mergeCell ref="AL78:AM78"/>
    <mergeCell ref="AJ79:AK79"/>
    <mergeCell ref="AL79:AM79"/>
    <mergeCell ref="AJ80:AK80"/>
    <mergeCell ref="AL80:AM80"/>
    <mergeCell ref="AJ71:AK71"/>
    <mergeCell ref="AL71:AM71"/>
    <mergeCell ref="AJ72:AK72"/>
    <mergeCell ref="AL72:AM72"/>
    <mergeCell ref="AJ73:AK73"/>
    <mergeCell ref="AL73:AM73"/>
    <mergeCell ref="AJ74:AK74"/>
    <mergeCell ref="AL74:AM74"/>
    <mergeCell ref="AJ75:AK75"/>
    <mergeCell ref="AL75:AM75"/>
    <mergeCell ref="AJ66:AK66"/>
    <mergeCell ref="AL66:AM66"/>
    <mergeCell ref="AJ67:AK67"/>
    <mergeCell ref="AL67:AM67"/>
    <mergeCell ref="AJ68:AK68"/>
    <mergeCell ref="AL68:AM68"/>
    <mergeCell ref="AJ69:AK69"/>
    <mergeCell ref="AL69:AM69"/>
    <mergeCell ref="AJ70:AK70"/>
    <mergeCell ref="AL70:AM70"/>
    <mergeCell ref="AJ61:AK61"/>
    <mergeCell ref="AL61:AM61"/>
    <mergeCell ref="AJ62:AK62"/>
    <mergeCell ref="AL62:AM62"/>
    <mergeCell ref="AJ63:AK63"/>
    <mergeCell ref="AL63:AM63"/>
    <mergeCell ref="AJ64:AK64"/>
    <mergeCell ref="AL64:AM64"/>
    <mergeCell ref="AJ65:AK65"/>
    <mergeCell ref="AL65:AM65"/>
    <mergeCell ref="AJ56:AK56"/>
    <mergeCell ref="AL56:AM56"/>
    <mergeCell ref="AJ57:AK57"/>
    <mergeCell ref="AL57:AM57"/>
    <mergeCell ref="AJ58:AK58"/>
    <mergeCell ref="AL58:AM58"/>
    <mergeCell ref="AJ59:AK59"/>
    <mergeCell ref="AL59:AM59"/>
    <mergeCell ref="AJ60:AK60"/>
    <mergeCell ref="AL60:AM60"/>
    <mergeCell ref="AJ51:AK51"/>
    <mergeCell ref="AL51:AM51"/>
    <mergeCell ref="AJ52:AK52"/>
    <mergeCell ref="AL52:AM52"/>
    <mergeCell ref="AJ53:AK53"/>
    <mergeCell ref="AL53:AM53"/>
    <mergeCell ref="AJ54:AK54"/>
    <mergeCell ref="AL54:AM54"/>
    <mergeCell ref="AJ55:AK55"/>
    <mergeCell ref="AL55:AM55"/>
    <mergeCell ref="AJ46:AK46"/>
    <mergeCell ref="AL46:AM46"/>
    <mergeCell ref="AJ47:AK47"/>
    <mergeCell ref="AL47:AM47"/>
    <mergeCell ref="AJ48:AK48"/>
    <mergeCell ref="AL48:AM48"/>
    <mergeCell ref="AJ49:AK49"/>
    <mergeCell ref="AL49:AM49"/>
    <mergeCell ref="AJ50:AK50"/>
    <mergeCell ref="AL50:AM50"/>
    <mergeCell ref="AJ41:AK41"/>
    <mergeCell ref="AL41:AM41"/>
    <mergeCell ref="AJ42:AK42"/>
    <mergeCell ref="AL42:AM42"/>
    <mergeCell ref="AJ43:AK43"/>
    <mergeCell ref="AL43:AM43"/>
    <mergeCell ref="AJ44:AK44"/>
    <mergeCell ref="AL44:AM44"/>
    <mergeCell ref="AJ45:AK45"/>
    <mergeCell ref="AL45:AM45"/>
    <mergeCell ref="AJ36:AK36"/>
    <mergeCell ref="AL36:AM36"/>
    <mergeCell ref="AJ37:AK37"/>
    <mergeCell ref="AL37:AM37"/>
    <mergeCell ref="AJ38:AK38"/>
    <mergeCell ref="AL38:AM38"/>
    <mergeCell ref="AJ39:AK39"/>
    <mergeCell ref="AL39:AM39"/>
    <mergeCell ref="AJ40:AK40"/>
    <mergeCell ref="AL40:AM40"/>
    <mergeCell ref="X36:Y36"/>
    <mergeCell ref="Z36:AA36"/>
    <mergeCell ref="X37:Y37"/>
    <mergeCell ref="Z37:AA37"/>
    <mergeCell ref="X49:Y49"/>
    <mergeCell ref="Z49:AA49"/>
    <mergeCell ref="X50:Y50"/>
    <mergeCell ref="Z50:AA50"/>
    <mergeCell ref="X47:Y47"/>
    <mergeCell ref="Z47:AA47"/>
    <mergeCell ref="X48:Y48"/>
    <mergeCell ref="Z48:AA48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F44:AG44"/>
    <mergeCell ref="AF45:AG45"/>
    <mergeCell ref="X292:Y292"/>
    <mergeCell ref="Z292:AA292"/>
    <mergeCell ref="X293:Y293"/>
    <mergeCell ref="Z293:AA293"/>
    <mergeCell ref="X294:Y294"/>
    <mergeCell ref="Z294:AA294"/>
    <mergeCell ref="X295:Y295"/>
    <mergeCell ref="Z295:AA295"/>
    <mergeCell ref="X287:Y287"/>
    <mergeCell ref="Z287:AA287"/>
    <mergeCell ref="X288:Y288"/>
    <mergeCell ref="Z288:AA288"/>
    <mergeCell ref="X289:Y289"/>
    <mergeCell ref="Z289:AA289"/>
    <mergeCell ref="X290:Y290"/>
    <mergeCell ref="Z290:AA290"/>
    <mergeCell ref="X291:Y291"/>
    <mergeCell ref="Z291:AA291"/>
    <mergeCell ref="X303:Y303"/>
    <mergeCell ref="Z303:AA303"/>
    <mergeCell ref="X304:Y304"/>
    <mergeCell ref="Z304:AA304"/>
    <mergeCell ref="X305:Y305"/>
    <mergeCell ref="Z305:AA305"/>
    <mergeCell ref="X298:Y298"/>
    <mergeCell ref="Z298:AA298"/>
    <mergeCell ref="X299:Y299"/>
    <mergeCell ref="Z299:AA299"/>
    <mergeCell ref="X300:Y300"/>
    <mergeCell ref="Z300:AA300"/>
    <mergeCell ref="X301:Y301"/>
    <mergeCell ref="Z301:AA301"/>
    <mergeCell ref="X296:Y296"/>
    <mergeCell ref="Z296:AA296"/>
    <mergeCell ref="X297:Y297"/>
    <mergeCell ref="Z297:AA297"/>
    <mergeCell ref="X302:Y302"/>
    <mergeCell ref="Z302:AA302"/>
    <mergeCell ref="X285:Y285"/>
    <mergeCell ref="Z285:AA285"/>
    <mergeCell ref="X286:Y286"/>
    <mergeCell ref="Z286:AA286"/>
    <mergeCell ref="X283:Y283"/>
    <mergeCell ref="Z283:AA283"/>
    <mergeCell ref="X284:Y284"/>
    <mergeCell ref="Z284:AA284"/>
    <mergeCell ref="X276:Y276"/>
    <mergeCell ref="Z276:AA276"/>
    <mergeCell ref="X277:Y277"/>
    <mergeCell ref="Z277:AA277"/>
    <mergeCell ref="X278:Y278"/>
    <mergeCell ref="Z278:AA278"/>
    <mergeCell ref="X279:Y279"/>
    <mergeCell ref="Z279:AA279"/>
    <mergeCell ref="X280:Y280"/>
    <mergeCell ref="Z280:AA280"/>
    <mergeCell ref="X281:Y281"/>
    <mergeCell ref="Z281:AA281"/>
    <mergeCell ref="X282:Y282"/>
    <mergeCell ref="Z282:AA282"/>
    <mergeCell ref="X272:Y272"/>
    <mergeCell ref="Z272:AA272"/>
    <mergeCell ref="X273:Y273"/>
    <mergeCell ref="Z273:AA273"/>
    <mergeCell ref="X274:Y274"/>
    <mergeCell ref="Z274:AA274"/>
    <mergeCell ref="X275:Y275"/>
    <mergeCell ref="Z275:AA275"/>
    <mergeCell ref="X270:Y270"/>
    <mergeCell ref="Z270:AA270"/>
    <mergeCell ref="X271:Y271"/>
    <mergeCell ref="Z271:AA271"/>
    <mergeCell ref="X266:Y266"/>
    <mergeCell ref="Z266:AA266"/>
    <mergeCell ref="X267:Y267"/>
    <mergeCell ref="Z267:AA267"/>
    <mergeCell ref="X268:Y268"/>
    <mergeCell ref="Z268:AA268"/>
    <mergeCell ref="X269:Y269"/>
    <mergeCell ref="Z269:AA269"/>
    <mergeCell ref="X261:Y261"/>
    <mergeCell ref="Z261:AA261"/>
    <mergeCell ref="X262:Y262"/>
    <mergeCell ref="Z262:AA262"/>
    <mergeCell ref="X263:Y263"/>
    <mergeCell ref="Z263:AA263"/>
    <mergeCell ref="X264:Y264"/>
    <mergeCell ref="Z264:AA264"/>
    <mergeCell ref="X265:Y265"/>
    <mergeCell ref="Z265:AA265"/>
    <mergeCell ref="X255:Y255"/>
    <mergeCell ref="Z255:AA255"/>
    <mergeCell ref="X256:Y256"/>
    <mergeCell ref="Z256:AA256"/>
    <mergeCell ref="X259:Y259"/>
    <mergeCell ref="Z259:AA259"/>
    <mergeCell ref="X260:Y260"/>
    <mergeCell ref="Z260:AA260"/>
    <mergeCell ref="X257:Y257"/>
    <mergeCell ref="Z257:AA257"/>
    <mergeCell ref="X258:Y258"/>
    <mergeCell ref="Z258:AA258"/>
    <mergeCell ref="X250:Y250"/>
    <mergeCell ref="Z250:AA250"/>
    <mergeCell ref="X251:Y251"/>
    <mergeCell ref="Z251:AA251"/>
    <mergeCell ref="X252:Y252"/>
    <mergeCell ref="Z252:AA252"/>
    <mergeCell ref="X253:Y253"/>
    <mergeCell ref="Z253:AA253"/>
    <mergeCell ref="X254:Y254"/>
    <mergeCell ref="Z254:AA254"/>
    <mergeCell ref="X246:Y246"/>
    <mergeCell ref="Z246:AA246"/>
    <mergeCell ref="X247:Y247"/>
    <mergeCell ref="Z247:AA247"/>
    <mergeCell ref="X248:Y248"/>
    <mergeCell ref="Z248:AA248"/>
    <mergeCell ref="X249:Y249"/>
    <mergeCell ref="Z249:AA249"/>
    <mergeCell ref="X244:Y244"/>
    <mergeCell ref="Z244:AA244"/>
    <mergeCell ref="X245:Y245"/>
    <mergeCell ref="Z245:AA245"/>
    <mergeCell ref="X240:Y240"/>
    <mergeCell ref="Z240:AA240"/>
    <mergeCell ref="X241:Y241"/>
    <mergeCell ref="Z241:AA241"/>
    <mergeCell ref="X242:Y242"/>
    <mergeCell ref="Z242:AA242"/>
    <mergeCell ref="X243:Y243"/>
    <mergeCell ref="Z243:AA243"/>
    <mergeCell ref="X235:Y235"/>
    <mergeCell ref="Z235:AA235"/>
    <mergeCell ref="X236:Y236"/>
    <mergeCell ref="Z236:AA236"/>
    <mergeCell ref="X237:Y237"/>
    <mergeCell ref="Z237:AA237"/>
    <mergeCell ref="X238:Y238"/>
    <mergeCell ref="Z238:AA238"/>
    <mergeCell ref="X239:Y239"/>
    <mergeCell ref="Z239:AA239"/>
    <mergeCell ref="X229:Y229"/>
    <mergeCell ref="Z229:AA229"/>
    <mergeCell ref="X230:Y230"/>
    <mergeCell ref="Z230:AA230"/>
    <mergeCell ref="X233:Y233"/>
    <mergeCell ref="Z233:AA233"/>
    <mergeCell ref="X234:Y234"/>
    <mergeCell ref="Z234:AA234"/>
    <mergeCell ref="X231:Y231"/>
    <mergeCell ref="Z231:AA231"/>
    <mergeCell ref="X232:Y232"/>
    <mergeCell ref="Z232:AA232"/>
    <mergeCell ref="X224:Y224"/>
    <mergeCell ref="Z224:AA224"/>
    <mergeCell ref="X225:Y225"/>
    <mergeCell ref="Z225:AA225"/>
    <mergeCell ref="X226:Y226"/>
    <mergeCell ref="Z226:AA226"/>
    <mergeCell ref="X227:Y227"/>
    <mergeCell ref="Z227:AA227"/>
    <mergeCell ref="X228:Y228"/>
    <mergeCell ref="Z228:AA228"/>
    <mergeCell ref="X220:Y220"/>
    <mergeCell ref="Z220:AA220"/>
    <mergeCell ref="X221:Y221"/>
    <mergeCell ref="Z221:AA221"/>
    <mergeCell ref="X222:Y222"/>
    <mergeCell ref="Z222:AA222"/>
    <mergeCell ref="X223:Y223"/>
    <mergeCell ref="Z223:AA223"/>
    <mergeCell ref="X218:Y218"/>
    <mergeCell ref="Z218:AA218"/>
    <mergeCell ref="X219:Y219"/>
    <mergeCell ref="Z219:AA219"/>
    <mergeCell ref="X214:Y214"/>
    <mergeCell ref="Z214:AA214"/>
    <mergeCell ref="X215:Y215"/>
    <mergeCell ref="Z215:AA215"/>
    <mergeCell ref="X216:Y216"/>
    <mergeCell ref="Z216:AA216"/>
    <mergeCell ref="X217:Y217"/>
    <mergeCell ref="Z217:AA217"/>
    <mergeCell ref="X209:Y209"/>
    <mergeCell ref="Z209:AA209"/>
    <mergeCell ref="X210:Y210"/>
    <mergeCell ref="Z210:AA210"/>
    <mergeCell ref="X211:Y211"/>
    <mergeCell ref="Z211:AA211"/>
    <mergeCell ref="X212:Y212"/>
    <mergeCell ref="Z212:AA212"/>
    <mergeCell ref="X213:Y213"/>
    <mergeCell ref="Z213:AA213"/>
    <mergeCell ref="X203:Y203"/>
    <mergeCell ref="Z203:AA203"/>
    <mergeCell ref="X204:Y204"/>
    <mergeCell ref="Z204:AA204"/>
    <mergeCell ref="X207:Y207"/>
    <mergeCell ref="Z207:AA207"/>
    <mergeCell ref="X208:Y208"/>
    <mergeCell ref="Z208:AA208"/>
    <mergeCell ref="X205:Y205"/>
    <mergeCell ref="Z205:AA205"/>
    <mergeCell ref="X206:Y206"/>
    <mergeCell ref="Z206:AA206"/>
    <mergeCell ref="X198:Y198"/>
    <mergeCell ref="Z198:AA198"/>
    <mergeCell ref="X199:Y199"/>
    <mergeCell ref="Z199:AA199"/>
    <mergeCell ref="X200:Y200"/>
    <mergeCell ref="Z200:AA200"/>
    <mergeCell ref="X201:Y201"/>
    <mergeCell ref="Z201:AA201"/>
    <mergeCell ref="X202:Y202"/>
    <mergeCell ref="Z202:AA202"/>
    <mergeCell ref="X194:Y194"/>
    <mergeCell ref="Z194:AA194"/>
    <mergeCell ref="X195:Y195"/>
    <mergeCell ref="Z195:AA195"/>
    <mergeCell ref="X196:Y196"/>
    <mergeCell ref="Z196:AA196"/>
    <mergeCell ref="X197:Y197"/>
    <mergeCell ref="Z197:AA197"/>
    <mergeCell ref="X192:Y192"/>
    <mergeCell ref="Z192:AA192"/>
    <mergeCell ref="X193:Y193"/>
    <mergeCell ref="Z193:AA193"/>
    <mergeCell ref="X188:Y188"/>
    <mergeCell ref="Z188:AA188"/>
    <mergeCell ref="X189:Y189"/>
    <mergeCell ref="Z189:AA189"/>
    <mergeCell ref="X190:Y190"/>
    <mergeCell ref="Z190:AA190"/>
    <mergeCell ref="X191:Y191"/>
    <mergeCell ref="Z191:AA191"/>
    <mergeCell ref="X183:Y183"/>
    <mergeCell ref="Z183:AA183"/>
    <mergeCell ref="X184:Y184"/>
    <mergeCell ref="Z184:AA184"/>
    <mergeCell ref="X185:Y185"/>
    <mergeCell ref="Z185:AA185"/>
    <mergeCell ref="X186:Y186"/>
    <mergeCell ref="Z186:AA186"/>
    <mergeCell ref="X187:Y187"/>
    <mergeCell ref="Z187:AA187"/>
    <mergeCell ref="X177:Y177"/>
    <mergeCell ref="Z177:AA177"/>
    <mergeCell ref="X178:Y178"/>
    <mergeCell ref="Z178:AA178"/>
    <mergeCell ref="X181:Y181"/>
    <mergeCell ref="Z181:AA181"/>
    <mergeCell ref="X182:Y182"/>
    <mergeCell ref="Z182:AA182"/>
    <mergeCell ref="X179:Y179"/>
    <mergeCell ref="Z179:AA179"/>
    <mergeCell ref="X180:Y180"/>
    <mergeCell ref="Z180:AA180"/>
    <mergeCell ref="X172:Y172"/>
    <mergeCell ref="Z172:AA172"/>
    <mergeCell ref="X173:Y173"/>
    <mergeCell ref="Z173:AA173"/>
    <mergeCell ref="X174:Y174"/>
    <mergeCell ref="Z174:AA174"/>
    <mergeCell ref="X175:Y175"/>
    <mergeCell ref="Z175:AA175"/>
    <mergeCell ref="X176:Y176"/>
    <mergeCell ref="Z176:AA176"/>
    <mergeCell ref="X168:Y168"/>
    <mergeCell ref="Z168:AA168"/>
    <mergeCell ref="X169:Y169"/>
    <mergeCell ref="Z169:AA169"/>
    <mergeCell ref="X170:Y170"/>
    <mergeCell ref="Z170:AA170"/>
    <mergeCell ref="X171:Y171"/>
    <mergeCell ref="Z171:AA171"/>
    <mergeCell ref="X166:Y166"/>
    <mergeCell ref="Z166:AA166"/>
    <mergeCell ref="X167:Y167"/>
    <mergeCell ref="Z167:AA167"/>
    <mergeCell ref="X162:Y162"/>
    <mergeCell ref="Z162:AA162"/>
    <mergeCell ref="X163:Y163"/>
    <mergeCell ref="Z163:AA163"/>
    <mergeCell ref="X164:Y164"/>
    <mergeCell ref="Z164:AA164"/>
    <mergeCell ref="X165:Y165"/>
    <mergeCell ref="Z165:AA165"/>
    <mergeCell ref="X157:Y157"/>
    <mergeCell ref="Z157:AA157"/>
    <mergeCell ref="X158:Y158"/>
    <mergeCell ref="Z158:AA158"/>
    <mergeCell ref="X159:Y159"/>
    <mergeCell ref="Z159:AA159"/>
    <mergeCell ref="X160:Y160"/>
    <mergeCell ref="Z160:AA160"/>
    <mergeCell ref="X161:Y161"/>
    <mergeCell ref="Z161:AA161"/>
    <mergeCell ref="X151:Y151"/>
    <mergeCell ref="Z151:AA151"/>
    <mergeCell ref="X152:Y152"/>
    <mergeCell ref="Z152:AA152"/>
    <mergeCell ref="X155:Y155"/>
    <mergeCell ref="Z155:AA155"/>
    <mergeCell ref="X156:Y156"/>
    <mergeCell ref="Z156:AA156"/>
    <mergeCell ref="X153:Y153"/>
    <mergeCell ref="Z153:AA153"/>
    <mergeCell ref="X154:Y154"/>
    <mergeCell ref="Z154:AA154"/>
    <mergeCell ref="X146:Y146"/>
    <mergeCell ref="Z146:AA146"/>
    <mergeCell ref="X147:Y147"/>
    <mergeCell ref="Z147:AA147"/>
    <mergeCell ref="X148:Y148"/>
    <mergeCell ref="Z148:AA148"/>
    <mergeCell ref="X149:Y149"/>
    <mergeCell ref="Z149:AA149"/>
    <mergeCell ref="X150:Y150"/>
    <mergeCell ref="Z150:AA150"/>
    <mergeCell ref="X142:Y142"/>
    <mergeCell ref="Z142:AA142"/>
    <mergeCell ref="X143:Y143"/>
    <mergeCell ref="Z143:AA143"/>
    <mergeCell ref="X144:Y144"/>
    <mergeCell ref="Z144:AA144"/>
    <mergeCell ref="X145:Y145"/>
    <mergeCell ref="Z145:AA145"/>
    <mergeCell ref="X140:Y140"/>
    <mergeCell ref="Z140:AA140"/>
    <mergeCell ref="X141:Y141"/>
    <mergeCell ref="Z141:AA141"/>
    <mergeCell ref="X136:Y136"/>
    <mergeCell ref="Z136:AA136"/>
    <mergeCell ref="X137:Y137"/>
    <mergeCell ref="Z137:AA137"/>
    <mergeCell ref="X138:Y138"/>
    <mergeCell ref="Z138:AA138"/>
    <mergeCell ref="X139:Y139"/>
    <mergeCell ref="Z139:AA139"/>
    <mergeCell ref="X131:Y131"/>
    <mergeCell ref="Z131:AA131"/>
    <mergeCell ref="X132:Y132"/>
    <mergeCell ref="Z132:AA132"/>
    <mergeCell ref="X133:Y133"/>
    <mergeCell ref="Z133:AA133"/>
    <mergeCell ref="X134:Y134"/>
    <mergeCell ref="Z134:AA134"/>
    <mergeCell ref="X135:Y135"/>
    <mergeCell ref="Z135:AA135"/>
    <mergeCell ref="X125:Y125"/>
    <mergeCell ref="Z125:AA125"/>
    <mergeCell ref="X126:Y126"/>
    <mergeCell ref="Z126:AA126"/>
    <mergeCell ref="X129:Y129"/>
    <mergeCell ref="Z129:AA129"/>
    <mergeCell ref="X130:Y130"/>
    <mergeCell ref="Z130:AA130"/>
    <mergeCell ref="X127:Y127"/>
    <mergeCell ref="Z127:AA127"/>
    <mergeCell ref="X128:Y128"/>
    <mergeCell ref="Z128:AA128"/>
    <mergeCell ref="X120:Y120"/>
    <mergeCell ref="Z120:AA120"/>
    <mergeCell ref="X121:Y121"/>
    <mergeCell ref="Z121:AA121"/>
    <mergeCell ref="X122:Y122"/>
    <mergeCell ref="Z122:AA122"/>
    <mergeCell ref="X123:Y123"/>
    <mergeCell ref="Z123:AA123"/>
    <mergeCell ref="X124:Y124"/>
    <mergeCell ref="Z124:AA124"/>
    <mergeCell ref="X116:Y116"/>
    <mergeCell ref="Z116:AA116"/>
    <mergeCell ref="X117:Y117"/>
    <mergeCell ref="Z117:AA117"/>
    <mergeCell ref="X118:Y118"/>
    <mergeCell ref="Z118:AA118"/>
    <mergeCell ref="X119:Y119"/>
    <mergeCell ref="Z119:AA119"/>
    <mergeCell ref="X114:Y114"/>
    <mergeCell ref="Z114:AA114"/>
    <mergeCell ref="X115:Y115"/>
    <mergeCell ref="Z115:AA115"/>
    <mergeCell ref="X110:Y110"/>
    <mergeCell ref="Z110:AA110"/>
    <mergeCell ref="X111:Y111"/>
    <mergeCell ref="Z111:AA111"/>
    <mergeCell ref="X112:Y112"/>
    <mergeCell ref="Z112:AA112"/>
    <mergeCell ref="X113:Y113"/>
    <mergeCell ref="Z113:AA113"/>
    <mergeCell ref="X105:Y105"/>
    <mergeCell ref="Z105:AA105"/>
    <mergeCell ref="X106:Y106"/>
    <mergeCell ref="Z106:AA106"/>
    <mergeCell ref="X107:Y107"/>
    <mergeCell ref="Z107:AA107"/>
    <mergeCell ref="X108:Y108"/>
    <mergeCell ref="Z108:AA108"/>
    <mergeCell ref="X109:Y109"/>
    <mergeCell ref="Z109:AA109"/>
    <mergeCell ref="X99:Y99"/>
    <mergeCell ref="Z99:AA99"/>
    <mergeCell ref="X100:Y100"/>
    <mergeCell ref="Z100:AA100"/>
    <mergeCell ref="X103:Y103"/>
    <mergeCell ref="Z103:AA103"/>
    <mergeCell ref="X104:Y104"/>
    <mergeCell ref="Z104:AA104"/>
    <mergeCell ref="X101:Y101"/>
    <mergeCell ref="Z101:AA101"/>
    <mergeCell ref="X102:Y102"/>
    <mergeCell ref="Z102:AA102"/>
    <mergeCell ref="X94:Y94"/>
    <mergeCell ref="Z94:AA94"/>
    <mergeCell ref="X95:Y95"/>
    <mergeCell ref="Z95:AA95"/>
    <mergeCell ref="X96:Y96"/>
    <mergeCell ref="Z96:AA96"/>
    <mergeCell ref="X97:Y97"/>
    <mergeCell ref="Z97:AA97"/>
    <mergeCell ref="X98:Y98"/>
    <mergeCell ref="Z98:AA98"/>
    <mergeCell ref="X90:Y90"/>
    <mergeCell ref="Z90:AA90"/>
    <mergeCell ref="X91:Y91"/>
    <mergeCell ref="Z91:AA91"/>
    <mergeCell ref="X92:Y92"/>
    <mergeCell ref="Z92:AA92"/>
    <mergeCell ref="X93:Y93"/>
    <mergeCell ref="Z93:AA93"/>
    <mergeCell ref="X88:Y88"/>
    <mergeCell ref="Z88:AA88"/>
    <mergeCell ref="X89:Y89"/>
    <mergeCell ref="Z89:AA89"/>
    <mergeCell ref="X84:Y84"/>
    <mergeCell ref="Z84:AA84"/>
    <mergeCell ref="X85:Y85"/>
    <mergeCell ref="Z85:AA85"/>
    <mergeCell ref="X86:Y86"/>
    <mergeCell ref="Z86:AA86"/>
    <mergeCell ref="X87:Y87"/>
    <mergeCell ref="Z87:AA87"/>
    <mergeCell ref="X79:Y79"/>
    <mergeCell ref="Z79:AA79"/>
    <mergeCell ref="X80:Y80"/>
    <mergeCell ref="Z80:AA80"/>
    <mergeCell ref="X81:Y81"/>
    <mergeCell ref="Z81:AA81"/>
    <mergeCell ref="X82:Y82"/>
    <mergeCell ref="Z82:AA82"/>
    <mergeCell ref="X83:Y83"/>
    <mergeCell ref="Z83:AA83"/>
    <mergeCell ref="X73:Y73"/>
    <mergeCell ref="Z73:AA73"/>
    <mergeCell ref="X74:Y74"/>
    <mergeCell ref="Z74:AA74"/>
    <mergeCell ref="X77:Y77"/>
    <mergeCell ref="Z77:AA77"/>
    <mergeCell ref="X78:Y78"/>
    <mergeCell ref="Z78:AA78"/>
    <mergeCell ref="X68:Y68"/>
    <mergeCell ref="Z68:AA68"/>
    <mergeCell ref="X69:Y69"/>
    <mergeCell ref="Z69:AA69"/>
    <mergeCell ref="X70:Y70"/>
    <mergeCell ref="Z70:AA70"/>
    <mergeCell ref="X71:Y71"/>
    <mergeCell ref="Z71:AA71"/>
    <mergeCell ref="X72:Y72"/>
    <mergeCell ref="Z72:AA72"/>
    <mergeCell ref="X75:Y75"/>
    <mergeCell ref="Z75:AA75"/>
    <mergeCell ref="X76:Y76"/>
    <mergeCell ref="Z76:AA76"/>
    <mergeCell ref="X64:Y64"/>
    <mergeCell ref="Z64:AA64"/>
    <mergeCell ref="X65:Y65"/>
    <mergeCell ref="Z65:AA65"/>
    <mergeCell ref="X66:Y66"/>
    <mergeCell ref="Z66:AA66"/>
    <mergeCell ref="X67:Y67"/>
    <mergeCell ref="Z67:AA67"/>
    <mergeCell ref="X58:Y58"/>
    <mergeCell ref="Z58:AA58"/>
    <mergeCell ref="X59:Y59"/>
    <mergeCell ref="Z59:AA59"/>
    <mergeCell ref="X60:Y60"/>
    <mergeCell ref="Z60:AA60"/>
    <mergeCell ref="X61:Y61"/>
    <mergeCell ref="Z61:AA61"/>
    <mergeCell ref="X53:Y53"/>
    <mergeCell ref="Z53:AA53"/>
    <mergeCell ref="X54:Y54"/>
    <mergeCell ref="Z54:AA54"/>
    <mergeCell ref="X55:Y55"/>
    <mergeCell ref="Z55:AA55"/>
    <mergeCell ref="X56:Y56"/>
    <mergeCell ref="Z56:AA56"/>
    <mergeCell ref="X57:Y57"/>
    <mergeCell ref="Z57:AA57"/>
    <mergeCell ref="X62:Y62"/>
    <mergeCell ref="Z62:AA62"/>
    <mergeCell ref="X63:Y63"/>
    <mergeCell ref="Z63:AA63"/>
    <mergeCell ref="X51:Y51"/>
    <mergeCell ref="Z51:AA51"/>
    <mergeCell ref="X52:Y52"/>
    <mergeCell ref="Z52:AA52"/>
    <mergeCell ref="X42:Y42"/>
    <mergeCell ref="Z42:AA42"/>
    <mergeCell ref="X43:Y43"/>
    <mergeCell ref="Z43:AA43"/>
    <mergeCell ref="X44:Y44"/>
    <mergeCell ref="Z44:AA44"/>
    <mergeCell ref="X45:Y45"/>
    <mergeCell ref="Z45:AA45"/>
    <mergeCell ref="X46:Y46"/>
    <mergeCell ref="Z46:AA46"/>
    <mergeCell ref="X38:Y38"/>
    <mergeCell ref="Z38:AA38"/>
    <mergeCell ref="X39:Y39"/>
    <mergeCell ref="Z39:AA39"/>
    <mergeCell ref="X40:Y40"/>
    <mergeCell ref="Z40:AA40"/>
    <mergeCell ref="X41:Y41"/>
    <mergeCell ref="Z41:AA41"/>
    <mergeCell ref="AJ33:AK33"/>
    <mergeCell ref="AJ34:AK34"/>
    <mergeCell ref="AJ35:AK35"/>
    <mergeCell ref="AL28:AM28"/>
    <mergeCell ref="AL29:AM29"/>
    <mergeCell ref="AL30:AM30"/>
    <mergeCell ref="AL31:AM31"/>
    <mergeCell ref="AL32:AM32"/>
    <mergeCell ref="AL33:AM33"/>
    <mergeCell ref="AL34:AM34"/>
    <mergeCell ref="AL35:AM35"/>
    <mergeCell ref="AJ28:AK28"/>
    <mergeCell ref="AJ29:AK29"/>
    <mergeCell ref="AJ30:AK30"/>
    <mergeCell ref="AJ31:AK31"/>
    <mergeCell ref="AJ32:AK32"/>
    <mergeCell ref="X30:Y30"/>
    <mergeCell ref="Z30:AA30"/>
    <mergeCell ref="AF30:AG30"/>
    <mergeCell ref="X31:Y31"/>
    <mergeCell ref="Z31:AA31"/>
    <mergeCell ref="AF31:AG31"/>
    <mergeCell ref="X28:Y28"/>
    <mergeCell ref="Z28:AA28"/>
    <mergeCell ref="AF28:AG28"/>
    <mergeCell ref="X29:Y29"/>
    <mergeCell ref="Z29:AA29"/>
    <mergeCell ref="AF29:AG29"/>
    <mergeCell ref="X34:Y34"/>
    <mergeCell ref="Z34:AA34"/>
    <mergeCell ref="AF34:AG34"/>
    <mergeCell ref="X35:Y35"/>
    <mergeCell ref="AL26:AM26"/>
    <mergeCell ref="AL27:AM27"/>
    <mergeCell ref="X25:Y25"/>
    <mergeCell ref="Z25:AA25"/>
    <mergeCell ref="AJ25:AK25"/>
    <mergeCell ref="X27:Y27"/>
    <mergeCell ref="Z27:AA27"/>
    <mergeCell ref="AF27:AG27"/>
    <mergeCell ref="AL25:AM25"/>
    <mergeCell ref="AF26:AG26"/>
    <mergeCell ref="X26:Y26"/>
    <mergeCell ref="Z26:AA26"/>
    <mergeCell ref="F2:F3"/>
    <mergeCell ref="I2:I3"/>
    <mergeCell ref="X23:AA24"/>
    <mergeCell ref="F15:F16"/>
    <mergeCell ref="G15:G16"/>
    <mergeCell ref="K18:L18"/>
    <mergeCell ref="F6:L9"/>
    <mergeCell ref="M6:M9"/>
    <mergeCell ref="AJ26:AK26"/>
    <mergeCell ref="AC23:AD24"/>
    <mergeCell ref="AF24:AG25"/>
    <mergeCell ref="O23:Q24"/>
    <mergeCell ref="AI23:AP24"/>
    <mergeCell ref="K20:L20"/>
    <mergeCell ref="R12:S12"/>
    <mergeCell ref="A16:C16"/>
    <mergeCell ref="A24:A25"/>
    <mergeCell ref="C24:C25"/>
    <mergeCell ref="R23:V24"/>
    <mergeCell ref="B1:D1"/>
    <mergeCell ref="O1:P1"/>
    <mergeCell ref="A23:M23"/>
    <mergeCell ref="M24:M25"/>
    <mergeCell ref="D24:G24"/>
    <mergeCell ref="H24:K24"/>
    <mergeCell ref="L24:L25"/>
    <mergeCell ref="B24:B25"/>
    <mergeCell ref="B6:D6"/>
    <mergeCell ref="A18:C18"/>
    <mergeCell ref="A19:C19"/>
    <mergeCell ref="A20:C20"/>
    <mergeCell ref="A21:C21"/>
    <mergeCell ref="F12:L12"/>
    <mergeCell ref="F1:L1"/>
    <mergeCell ref="K2:K3"/>
    <mergeCell ref="O6:Q6"/>
    <mergeCell ref="O18:Q18"/>
    <mergeCell ref="F18:H21"/>
    <mergeCell ref="I18:I21"/>
    <mergeCell ref="Z35:AA35"/>
    <mergeCell ref="AF35:AG35"/>
    <mergeCell ref="X32:Y32"/>
    <mergeCell ref="Z32:AA32"/>
    <mergeCell ref="AF32:AG32"/>
    <mergeCell ref="X33:Y33"/>
    <mergeCell ref="Z33:AA33"/>
    <mergeCell ref="AF33:AG33"/>
    <mergeCell ref="AS27:AT27"/>
    <mergeCell ref="AJ27:AK27"/>
    <mergeCell ref="AU27:AV27"/>
    <mergeCell ref="AS28:AT28"/>
    <mergeCell ref="AU28:AV28"/>
    <mergeCell ref="AS29:AT29"/>
    <mergeCell ref="AU29:AV29"/>
    <mergeCell ref="AR23:AY24"/>
    <mergeCell ref="AS25:AT25"/>
    <mergeCell ref="AU25:AV25"/>
    <mergeCell ref="AS26:AT26"/>
    <mergeCell ref="AU26:AV26"/>
    <mergeCell ref="AS33:AT33"/>
    <mergeCell ref="AU33:AV33"/>
    <mergeCell ref="AS34:AT34"/>
    <mergeCell ref="AU34:AV34"/>
    <mergeCell ref="AS35:AT35"/>
    <mergeCell ref="AU35:AV35"/>
    <mergeCell ref="AS30:AT30"/>
    <mergeCell ref="AU30:AV30"/>
    <mergeCell ref="AS31:AT31"/>
    <mergeCell ref="AU31:AV31"/>
    <mergeCell ref="AS32:AT32"/>
    <mergeCell ref="AU32:AV32"/>
    <mergeCell ref="AF46:AG46"/>
    <mergeCell ref="AF47:AG47"/>
    <mergeCell ref="AF48:AG48"/>
    <mergeCell ref="AF49:AG49"/>
    <mergeCell ref="AF50:AG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79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8:AG88"/>
    <mergeCell ref="AF89:AG89"/>
    <mergeCell ref="AF90:AG90"/>
    <mergeCell ref="AF91:AG91"/>
    <mergeCell ref="AF92:AG92"/>
    <mergeCell ref="AF93:AG93"/>
    <mergeCell ref="AF94:AG94"/>
    <mergeCell ref="AF95:AG95"/>
    <mergeCell ref="AF96:AG96"/>
    <mergeCell ref="AF97:AG97"/>
    <mergeCell ref="AF98:AG98"/>
    <mergeCell ref="AF99:AG99"/>
    <mergeCell ref="AF100:AG100"/>
    <mergeCell ref="AF101:AG101"/>
    <mergeCell ref="AF102:AG102"/>
    <mergeCell ref="AF103:AG103"/>
    <mergeCell ref="AF104:AG104"/>
    <mergeCell ref="AF105:AG105"/>
    <mergeCell ref="AF106:AG106"/>
    <mergeCell ref="AF107:AG107"/>
    <mergeCell ref="AF108:AG108"/>
    <mergeCell ref="AF109:AG109"/>
    <mergeCell ref="AF110:AG110"/>
    <mergeCell ref="AF111:AG111"/>
    <mergeCell ref="AF112:AG112"/>
    <mergeCell ref="AF113:AG113"/>
    <mergeCell ref="AF114:AG114"/>
    <mergeCell ref="AF115:AG115"/>
    <mergeCell ref="AF116:AG116"/>
    <mergeCell ref="AF117:AG117"/>
    <mergeCell ref="AF118:AG118"/>
    <mergeCell ref="AF119:AG119"/>
    <mergeCell ref="AF120:AG120"/>
    <mergeCell ref="AF121:AG121"/>
    <mergeCell ref="AF122:AG122"/>
    <mergeCell ref="AF123:AG123"/>
    <mergeCell ref="AF124:AG124"/>
    <mergeCell ref="AF125:AG125"/>
    <mergeCell ref="AF126:AG126"/>
    <mergeCell ref="AF127:AG127"/>
    <mergeCell ref="AF128:AG128"/>
    <mergeCell ref="AF129:AG129"/>
    <mergeCell ref="AF130:AG130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49:AG149"/>
    <mergeCell ref="AF150:AG150"/>
    <mergeCell ref="AF151:AG151"/>
    <mergeCell ref="AF152:AG152"/>
    <mergeCell ref="AF153:AG153"/>
    <mergeCell ref="AF154:AG154"/>
    <mergeCell ref="AF155:AG155"/>
    <mergeCell ref="AF156:AG156"/>
    <mergeCell ref="AF157:AG157"/>
    <mergeCell ref="AF158:AG158"/>
    <mergeCell ref="AF159:AG159"/>
    <mergeCell ref="AF160:AG160"/>
    <mergeCell ref="AF161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0:AG170"/>
    <mergeCell ref="AF171:AG171"/>
    <mergeCell ref="AF172:AG172"/>
    <mergeCell ref="AF173:AG173"/>
    <mergeCell ref="AF174:AG174"/>
    <mergeCell ref="AF175:AG175"/>
    <mergeCell ref="AF176:AG176"/>
    <mergeCell ref="AF177:AG177"/>
    <mergeCell ref="AF178:AG178"/>
    <mergeCell ref="AF179:AG179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0:AG190"/>
    <mergeCell ref="AF191:AG191"/>
    <mergeCell ref="AF192:AG192"/>
    <mergeCell ref="AF193:AG193"/>
    <mergeCell ref="AF194:AG194"/>
    <mergeCell ref="AF195:AG195"/>
    <mergeCell ref="AF196:AG196"/>
    <mergeCell ref="AF197:AG197"/>
    <mergeCell ref="AF198:AG198"/>
    <mergeCell ref="AF199:AG199"/>
    <mergeCell ref="AF200:AG200"/>
    <mergeCell ref="AF201:AG201"/>
    <mergeCell ref="AF202:AG202"/>
    <mergeCell ref="AF203:AG203"/>
    <mergeCell ref="AF204:AG204"/>
    <mergeCell ref="AF205:AG205"/>
    <mergeCell ref="AF206:AG206"/>
    <mergeCell ref="AF207:AG207"/>
    <mergeCell ref="AF208:AG208"/>
    <mergeCell ref="AF209:AG209"/>
    <mergeCell ref="AF210:AG210"/>
    <mergeCell ref="AF211:AG211"/>
    <mergeCell ref="AF212:AG212"/>
    <mergeCell ref="AF213:AG213"/>
    <mergeCell ref="AF214:AG21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226:AG226"/>
    <mergeCell ref="AF227:AG227"/>
    <mergeCell ref="AF228:AG228"/>
    <mergeCell ref="AF229:AG229"/>
    <mergeCell ref="AF230:AG230"/>
    <mergeCell ref="AF231:AG231"/>
    <mergeCell ref="AF232:AG232"/>
    <mergeCell ref="AF233:AG233"/>
    <mergeCell ref="AF234:AG234"/>
    <mergeCell ref="AF235:AG235"/>
    <mergeCell ref="AF236:AG236"/>
    <mergeCell ref="AF237:AG237"/>
    <mergeCell ref="AF238:AG238"/>
    <mergeCell ref="AF239:AG239"/>
    <mergeCell ref="AF240:AG240"/>
    <mergeCell ref="AF241:AG241"/>
    <mergeCell ref="AF242:AG242"/>
    <mergeCell ref="AF243:AG243"/>
    <mergeCell ref="AF244:AG244"/>
    <mergeCell ref="AF245:AG245"/>
    <mergeCell ref="AF246:AG246"/>
    <mergeCell ref="AF247:AG247"/>
    <mergeCell ref="AF248:AG248"/>
    <mergeCell ref="AF249:AG249"/>
    <mergeCell ref="AF250:AG250"/>
    <mergeCell ref="AF251:AG251"/>
    <mergeCell ref="AF252:AG252"/>
    <mergeCell ref="AF253:AG253"/>
    <mergeCell ref="AF254:AG254"/>
    <mergeCell ref="AF255:AG255"/>
    <mergeCell ref="AF256:AG256"/>
    <mergeCell ref="AF257:AG257"/>
    <mergeCell ref="AF258:AG258"/>
    <mergeCell ref="AF259:AG259"/>
    <mergeCell ref="AF260:AG260"/>
    <mergeCell ref="AF261:AG261"/>
    <mergeCell ref="AF262:AG262"/>
    <mergeCell ref="AF263:AG263"/>
    <mergeCell ref="AF264:AG264"/>
    <mergeCell ref="AF265:AG265"/>
    <mergeCell ref="AF266:AG266"/>
    <mergeCell ref="AF267:AG267"/>
    <mergeCell ref="AF268:AG268"/>
    <mergeCell ref="AF269:AG269"/>
    <mergeCell ref="AF270:AG270"/>
    <mergeCell ref="AF271:AG271"/>
    <mergeCell ref="AF272:AG272"/>
    <mergeCell ref="AF273:AG273"/>
    <mergeCell ref="AF291:AG291"/>
    <mergeCell ref="AF292:AG292"/>
    <mergeCell ref="AF293:AG293"/>
    <mergeCell ref="AF294:AG294"/>
    <mergeCell ref="AF295:AG295"/>
    <mergeCell ref="AF296:AG296"/>
    <mergeCell ref="AF297:AG297"/>
    <mergeCell ref="AF298:AG298"/>
    <mergeCell ref="AF299:AG299"/>
    <mergeCell ref="AF300:AG300"/>
    <mergeCell ref="AF301:AG301"/>
    <mergeCell ref="AF302:AG302"/>
    <mergeCell ref="AF303:AG303"/>
    <mergeCell ref="AF304:AG304"/>
    <mergeCell ref="AF305:AG305"/>
    <mergeCell ref="AF274:AG274"/>
    <mergeCell ref="AF275:AG275"/>
    <mergeCell ref="AF276:AG276"/>
    <mergeCell ref="AF277:AG277"/>
    <mergeCell ref="AF278:AG278"/>
    <mergeCell ref="AF279:AG279"/>
    <mergeCell ref="AF280:AG280"/>
    <mergeCell ref="AF281:AG281"/>
    <mergeCell ref="AF282:AG282"/>
    <mergeCell ref="AF283:AG283"/>
    <mergeCell ref="AF284:AG284"/>
    <mergeCell ref="AF285:AG285"/>
    <mergeCell ref="AF286:AG286"/>
    <mergeCell ref="AF287:AG287"/>
    <mergeCell ref="AF288:AG288"/>
    <mergeCell ref="AF289:AG289"/>
    <mergeCell ref="AF290:AG29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Ivandro Klein</dc:creator>
  <cp:lastModifiedBy>Reviewer</cp:lastModifiedBy>
  <dcterms:created xsi:type="dcterms:W3CDTF">2016-06-12T09:19:55Z</dcterms:created>
  <dcterms:modified xsi:type="dcterms:W3CDTF">2023-08-24T16:40:10Z</dcterms:modified>
</cp:coreProperties>
</file>